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omaskovic\Favorites\Documents\PRORAČUN 2023\FINACIJSKI PLAN-PRORAČUN 2023-2025.g\ZA UV\"/>
    </mc:Choice>
  </mc:AlternateContent>
  <xr:revisionPtr revIDLastSave="0" documentId="13_ncr:1_{D40B19A5-0407-4972-8036-EE29130CAC6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AŽETAK" sheetId="8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Članak 7." sheetId="10" r:id="rId6"/>
    <sheet name="Članak 8." sheetId="11" r:id="rId7"/>
    <sheet name="ZAVRŠNE ODREDBE" sheetId="9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8" l="1"/>
  <c r="E11" i="3"/>
  <c r="E24" i="3"/>
  <c r="G32" i="6"/>
  <c r="G21" i="6"/>
  <c r="G22" i="6"/>
  <c r="F11" i="3"/>
  <c r="F45" i="3" l="1"/>
  <c r="F52" i="3"/>
  <c r="B12" i="5"/>
  <c r="E42" i="7"/>
  <c r="E43" i="7"/>
  <c r="F48" i="7"/>
  <c r="F38" i="7"/>
  <c r="F31" i="7"/>
  <c r="F64" i="7"/>
  <c r="F63" i="7" s="1"/>
  <c r="F56" i="7" s="1"/>
  <c r="F54" i="7"/>
  <c r="F52" i="7"/>
  <c r="F43" i="7"/>
  <c r="F42" i="7" s="1"/>
  <c r="F41" i="7" s="1"/>
  <c r="F37" i="7"/>
  <c r="F36" i="7" s="1"/>
  <c r="F32" i="7"/>
  <c r="F33" i="7"/>
  <c r="F28" i="7"/>
  <c r="F29" i="7"/>
  <c r="F25" i="7"/>
  <c r="F26" i="7"/>
  <c r="F16" i="7"/>
  <c r="F12" i="7"/>
  <c r="F11" i="7" s="1"/>
  <c r="E31" i="7"/>
  <c r="E32" i="7"/>
  <c r="E33" i="7"/>
  <c r="E11" i="7"/>
  <c r="E12" i="7"/>
  <c r="E19" i="7"/>
  <c r="E25" i="7"/>
  <c r="E26" i="7"/>
  <c r="E36" i="7"/>
  <c r="E37" i="7"/>
  <c r="E38" i="7"/>
  <c r="E45" i="7"/>
  <c r="E48" i="7"/>
  <c r="E49" i="7"/>
  <c r="E54" i="7"/>
  <c r="E60" i="7"/>
  <c r="E61" i="7"/>
  <c r="E64" i="7"/>
  <c r="E67" i="7"/>
  <c r="E68" i="7"/>
  <c r="E70" i="7"/>
  <c r="E71" i="7"/>
  <c r="E63" i="7"/>
  <c r="F73" i="8"/>
  <c r="F74" i="8"/>
  <c r="E41" i="7" l="1"/>
  <c r="F51" i="7"/>
  <c r="H22" i="6"/>
  <c r="H28" i="6" s="1"/>
  <c r="F22" i="6"/>
  <c r="F28" i="6" s="1"/>
  <c r="G33" i="6"/>
  <c r="G39" i="6" s="1"/>
  <c r="F33" i="6"/>
  <c r="F39" i="6" s="1"/>
  <c r="J39" i="6"/>
  <c r="I39" i="6"/>
  <c r="H39" i="6"/>
  <c r="J28" i="6"/>
  <c r="I28" i="6"/>
  <c r="G28" i="6"/>
  <c r="F21" i="6" l="1"/>
  <c r="F57" i="8"/>
  <c r="F26" i="8" l="1"/>
  <c r="F11" i="5"/>
  <c r="F10" i="5" s="1"/>
  <c r="F9" i="5" s="1"/>
  <c r="E11" i="5"/>
  <c r="E10" i="5" s="1"/>
  <c r="E9" i="5" s="1"/>
  <c r="H22" i="3" l="1"/>
  <c r="H19" i="3"/>
  <c r="I19" i="3"/>
  <c r="H16" i="3"/>
  <c r="I16" i="3"/>
  <c r="H14" i="3"/>
  <c r="I14" i="3"/>
  <c r="H34" i="3"/>
  <c r="H53" i="3"/>
  <c r="I53" i="3"/>
  <c r="H52" i="3"/>
  <c r="I52" i="3"/>
  <c r="H51" i="3"/>
  <c r="I51" i="3"/>
  <c r="H49" i="3"/>
  <c r="H47" i="3" s="1"/>
  <c r="I49" i="3"/>
  <c r="I47" i="3" s="1"/>
  <c r="H45" i="3"/>
  <c r="H44" i="3" s="1"/>
  <c r="I45" i="3"/>
  <c r="I44" i="3" s="1"/>
  <c r="H43" i="3"/>
  <c r="I43" i="3"/>
  <c r="H42" i="3"/>
  <c r="I42" i="3"/>
  <c r="H41" i="3"/>
  <c r="I41" i="3"/>
  <c r="I40" i="3"/>
  <c r="I39" i="3"/>
  <c r="I38" i="3"/>
  <c r="I36" i="3"/>
  <c r="I34" i="3"/>
  <c r="H40" i="3"/>
  <c r="H39" i="3"/>
  <c r="H38" i="3"/>
  <c r="H36" i="3"/>
  <c r="H64" i="7"/>
  <c r="H63" i="7" s="1"/>
  <c r="H56" i="7" s="1"/>
  <c r="I64" i="7"/>
  <c r="I63" i="7" s="1"/>
  <c r="I56" i="7" s="1"/>
  <c r="H52" i="7"/>
  <c r="I52" i="7"/>
  <c r="H54" i="7"/>
  <c r="I54" i="7"/>
  <c r="H49" i="7"/>
  <c r="H48" i="7" s="1"/>
  <c r="I49" i="7"/>
  <c r="I48" i="7" s="1"/>
  <c r="H43" i="7"/>
  <c r="H42" i="7" s="1"/>
  <c r="H41" i="7" s="1"/>
  <c r="I43" i="7"/>
  <c r="I42" i="7" s="1"/>
  <c r="I41" i="7" s="1"/>
  <c r="I38" i="7"/>
  <c r="I37" i="7" s="1"/>
  <c r="I36" i="7" s="1"/>
  <c r="H38" i="7"/>
  <c r="H37" i="7" s="1"/>
  <c r="H36" i="7" s="1"/>
  <c r="H33" i="7"/>
  <c r="H32" i="7" s="1"/>
  <c r="H31" i="7" s="1"/>
  <c r="I33" i="7"/>
  <c r="I32" i="7" s="1"/>
  <c r="I31" i="7" s="1"/>
  <c r="H29" i="7"/>
  <c r="H28" i="7" s="1"/>
  <c r="I29" i="7"/>
  <c r="I28" i="7" s="1"/>
  <c r="H26" i="7"/>
  <c r="H25" i="7" s="1"/>
  <c r="I26" i="7"/>
  <c r="I25" i="7" s="1"/>
  <c r="I23" i="7"/>
  <c r="I22" i="7" s="1"/>
  <c r="H23" i="7"/>
  <c r="H22" i="7" s="1"/>
  <c r="H19" i="7"/>
  <c r="H18" i="7" s="1"/>
  <c r="I19" i="7"/>
  <c r="I18" i="7" s="1"/>
  <c r="H12" i="7"/>
  <c r="H11" i="7" s="1"/>
  <c r="I12" i="7"/>
  <c r="I11" i="7" s="1"/>
  <c r="I16" i="7"/>
  <c r="I15" i="7" s="1"/>
  <c r="H16" i="7"/>
  <c r="H15" i="7" s="1"/>
  <c r="I33" i="3" l="1"/>
  <c r="I51" i="7"/>
  <c r="I47" i="7" s="1"/>
  <c r="H51" i="7"/>
  <c r="H47" i="7" s="1"/>
  <c r="I10" i="7"/>
  <c r="H10" i="7"/>
  <c r="I37" i="3"/>
  <c r="H11" i="3"/>
  <c r="I14" i="8" s="1"/>
  <c r="I24" i="8" s="1"/>
  <c r="I32" i="3" l="1"/>
  <c r="J17" i="8" s="1"/>
  <c r="J27" i="8" s="1"/>
  <c r="I9" i="7"/>
  <c r="H9" i="7"/>
  <c r="F43" i="3"/>
  <c r="F42" i="3"/>
  <c r="F41" i="3"/>
  <c r="F40" i="3"/>
  <c r="F39" i="3"/>
  <c r="F38" i="3"/>
  <c r="F36" i="3"/>
  <c r="F34" i="3"/>
  <c r="E41" i="3" l="1"/>
  <c r="E52" i="3"/>
  <c r="E55" i="3"/>
  <c r="E54" i="3"/>
  <c r="E53" i="3"/>
  <c r="E51" i="3"/>
  <c r="E49" i="3"/>
  <c r="E47" i="3" s="1"/>
  <c r="E45" i="3"/>
  <c r="E42" i="3"/>
  <c r="E40" i="3"/>
  <c r="E39" i="3"/>
  <c r="E38" i="3"/>
  <c r="E36" i="3"/>
  <c r="E34" i="3"/>
  <c r="E56" i="7"/>
  <c r="E52" i="7"/>
  <c r="E51" i="7" s="1"/>
  <c r="E47" i="7" s="1"/>
  <c r="E18" i="7"/>
  <c r="E50" i="3" l="1"/>
  <c r="E46" i="3" s="1"/>
  <c r="G53" i="3"/>
  <c r="G41" i="3"/>
  <c r="G39" i="3"/>
  <c r="G36" i="3"/>
  <c r="G55" i="3"/>
  <c r="G52" i="3"/>
  <c r="G51" i="3"/>
  <c r="G45" i="3"/>
  <c r="G43" i="3"/>
  <c r="G42" i="3"/>
  <c r="G40" i="3"/>
  <c r="G16" i="3"/>
  <c r="G19" i="3"/>
  <c r="G47" i="3" l="1"/>
  <c r="G64" i="7"/>
  <c r="G63" i="7" s="1"/>
  <c r="G58" i="7"/>
  <c r="G57" i="7" s="1"/>
  <c r="G52" i="7"/>
  <c r="G54" i="7"/>
  <c r="G49" i="7"/>
  <c r="G48" i="7" s="1"/>
  <c r="G43" i="7"/>
  <c r="G42" i="7" s="1"/>
  <c r="G41" i="7" s="1"/>
  <c r="G38" i="7"/>
  <c r="G37" i="7" s="1"/>
  <c r="G36" i="7" s="1"/>
  <c r="G33" i="7"/>
  <c r="G32" i="7" s="1"/>
  <c r="G31" i="7" s="1"/>
  <c r="G29" i="7"/>
  <c r="G28" i="7" s="1"/>
  <c r="G26" i="7"/>
  <c r="G25" i="7" s="1"/>
  <c r="G23" i="7"/>
  <c r="G22" i="7" s="1"/>
  <c r="G19" i="7"/>
  <c r="G18" i="7" s="1"/>
  <c r="G16" i="7"/>
  <c r="G15" i="7" s="1"/>
  <c r="G14" i="7"/>
  <c r="G38" i="3" s="1"/>
  <c r="G13" i="7"/>
  <c r="G34" i="3" s="1"/>
  <c r="F19" i="7"/>
  <c r="F18" i="7" s="1"/>
  <c r="F15" i="7"/>
  <c r="F10" i="7" s="1"/>
  <c r="E10" i="7"/>
  <c r="E9" i="7" s="1"/>
  <c r="F47" i="7"/>
  <c r="I26" i="3"/>
  <c r="I25" i="3" s="1"/>
  <c r="I24" i="3" s="1"/>
  <c r="I22" i="3" s="1"/>
  <c r="I11" i="3" s="1"/>
  <c r="J14" i="8" s="1"/>
  <c r="J24" i="8" s="1"/>
  <c r="G26" i="3"/>
  <c r="G25" i="3" s="1"/>
  <c r="G24" i="3" s="1"/>
  <c r="G22" i="3" s="1"/>
  <c r="G14" i="3" s="1"/>
  <c r="G12" i="3" s="1"/>
  <c r="G11" i="3" s="1"/>
  <c r="H14" i="8" s="1"/>
  <c r="E12" i="3"/>
  <c r="E14" i="3"/>
  <c r="I55" i="3"/>
  <c r="H55" i="3"/>
  <c r="F55" i="3"/>
  <c r="I54" i="3"/>
  <c r="I50" i="3" s="1"/>
  <c r="I46" i="3" s="1"/>
  <c r="J18" i="8" s="1"/>
  <c r="J28" i="8" s="1"/>
  <c r="H54" i="3"/>
  <c r="H50" i="3" s="1"/>
  <c r="H46" i="3" s="1"/>
  <c r="I18" i="8" s="1"/>
  <c r="I28" i="8" s="1"/>
  <c r="G54" i="3"/>
  <c r="F54" i="3"/>
  <c r="F53" i="3"/>
  <c r="F51" i="3"/>
  <c r="G44" i="3"/>
  <c r="F44" i="3"/>
  <c r="E44" i="3"/>
  <c r="E37" i="3"/>
  <c r="E33" i="3"/>
  <c r="E25" i="3"/>
  <c r="F22" i="3"/>
  <c r="E22" i="3"/>
  <c r="E19" i="3"/>
  <c r="E16" i="3"/>
  <c r="F12" i="3"/>
  <c r="F9" i="7" l="1"/>
  <c r="G56" i="7"/>
  <c r="E32" i="3"/>
  <c r="F17" i="8" s="1"/>
  <c r="G51" i="7"/>
  <c r="G47" i="7" s="1"/>
  <c r="G12" i="7"/>
  <c r="G11" i="7" s="1"/>
  <c r="G10" i="7" s="1"/>
  <c r="G37" i="3"/>
  <c r="F19" i="3"/>
  <c r="F16" i="3"/>
  <c r="F33" i="3"/>
  <c r="G50" i="3"/>
  <c r="G46" i="3" s="1"/>
  <c r="H18" i="8" s="1"/>
  <c r="F37" i="3"/>
  <c r="H37" i="3"/>
  <c r="G33" i="3"/>
  <c r="H33" i="3"/>
  <c r="H32" i="3" s="1"/>
  <c r="F50" i="3"/>
  <c r="F46" i="3" s="1"/>
  <c r="G18" i="8" s="1"/>
  <c r="F18" i="8"/>
  <c r="G32" i="3" l="1"/>
  <c r="G9" i="7"/>
  <c r="I17" i="8"/>
  <c r="I27" i="8" s="1"/>
  <c r="H17" i="8"/>
  <c r="F32" i="3"/>
  <c r="G17" i="8" s="1"/>
  <c r="F47" i="3"/>
  <c r="J43" i="8" l="1"/>
  <c r="H43" i="8"/>
  <c r="F43" i="8"/>
  <c r="J52" i="8"/>
  <c r="J59" i="8"/>
  <c r="H59" i="8"/>
  <c r="H52" i="8"/>
  <c r="G52" i="8"/>
  <c r="I52" i="8"/>
  <c r="G59" i="8"/>
  <c r="F59" i="8"/>
  <c r="F23" i="8" l="1"/>
  <c r="I43" i="8" l="1"/>
  <c r="G43" i="8"/>
  <c r="J37" i="8"/>
  <c r="I37" i="8"/>
  <c r="H37" i="8"/>
  <c r="G37" i="8"/>
  <c r="F37" i="8"/>
  <c r="J26" i="8"/>
  <c r="J74" i="8" s="1"/>
  <c r="I26" i="8"/>
  <c r="I74" i="8" s="1"/>
  <c r="H26" i="8"/>
  <c r="H74" i="8" s="1"/>
  <c r="G26" i="8"/>
  <c r="G74" i="8" s="1"/>
  <c r="F75" i="8"/>
  <c r="J23" i="8"/>
  <c r="J73" i="8" s="1"/>
  <c r="I23" i="8"/>
  <c r="I73" i="8" s="1"/>
  <c r="H23" i="8"/>
  <c r="H73" i="8" s="1"/>
  <c r="G23" i="8"/>
  <c r="G73" i="8" s="1"/>
  <c r="J16" i="8"/>
  <c r="J66" i="8" s="1"/>
  <c r="I16" i="8"/>
  <c r="I66" i="8" s="1"/>
  <c r="H16" i="8"/>
  <c r="G16" i="8"/>
  <c r="C12" i="5" s="1"/>
  <c r="F16" i="8"/>
  <c r="F66" i="8" s="1"/>
  <c r="J13" i="8"/>
  <c r="J65" i="8" s="1"/>
  <c r="I13" i="8"/>
  <c r="I65" i="8" s="1"/>
  <c r="H13" i="8"/>
  <c r="H65" i="8" s="1"/>
  <c r="G13" i="8"/>
  <c r="G65" i="8" s="1"/>
  <c r="F65" i="8"/>
  <c r="I67" i="8" l="1"/>
  <c r="J75" i="8"/>
  <c r="F67" i="8"/>
  <c r="B11" i="5"/>
  <c r="B10" i="5" s="1"/>
  <c r="B9" i="5" s="1"/>
  <c r="H66" i="8"/>
  <c r="H67" i="8" s="1"/>
  <c r="D11" i="5"/>
  <c r="D10" i="5" s="1"/>
  <c r="D9" i="5" s="1"/>
  <c r="J67" i="8"/>
  <c r="G66" i="8"/>
  <c r="G67" i="8" s="1"/>
  <c r="C11" i="5"/>
  <c r="C10" i="5" s="1"/>
  <c r="C9" i="5" s="1"/>
  <c r="I75" i="8"/>
  <c r="H75" i="8"/>
  <c r="G75" i="8"/>
  <c r="F29" i="8"/>
  <c r="J29" i="8"/>
  <c r="F19" i="8"/>
  <c r="J19" i="8"/>
  <c r="H29" i="8"/>
  <c r="H19" i="8"/>
  <c r="G29" i="8"/>
  <c r="I19" i="8"/>
  <c r="G19" i="8"/>
  <c r="I29" i="8"/>
</calcChain>
</file>

<file path=xl/sharedStrings.xml><?xml version="1.0" encoding="utf-8"?>
<sst xmlns="http://schemas.openxmlformats.org/spreadsheetml/2006/main" count="595" uniqueCount="288">
  <si>
    <t>PRIHODI UKUPNO</t>
  </si>
  <si>
    <t>PRIHODI POSLOVANJA</t>
  </si>
  <si>
    <t>RASHODI UKUPNO</t>
  </si>
  <si>
    <t>RAZLIKA - VIŠAK / MANJAK</t>
  </si>
  <si>
    <t>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</si>
  <si>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</si>
  <si>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</si>
  <si>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</si>
  <si>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</si>
  <si>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</si>
  <si>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</si>
  <si>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</si>
  <si>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</si>
  <si>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</si>
  <si>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</si>
  <si>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</si>
  <si>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</si>
  <si>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</si>
  <si>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</si>
  <si>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</si>
  <si>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</si>
  <si>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</si>
  <si>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</si>
  <si>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</si>
  <si>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</si>
  <si>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</si>
  <si>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</si>
  <si>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</si>
  <si>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</si>
  <si>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</si>
  <si>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</si>
  <si>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</si>
  <si>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UKUPAN DONOS VIŠKA / MANJKA IZ PRETHODNE(IH) GODINE***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</si>
  <si>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</si>
  <si>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</si>
  <si>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</si>
  <si>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</si>
  <si>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</si>
  <si>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</si>
  <si>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</si>
  <si>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</si>
  <si>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Naziv</t>
  </si>
  <si>
    <t>EUR</t>
  </si>
  <si>
    <t>KN</t>
  </si>
  <si>
    <t>EUR/KN*</t>
  </si>
  <si>
    <t>Izvršenje 
2021.**</t>
  </si>
  <si>
    <t>Plan 
2022.**</t>
  </si>
  <si>
    <t>Plan 
za 2023.</t>
  </si>
  <si>
    <t>Izvršenje 
2021.</t>
  </si>
  <si>
    <t>Plan 
2022.</t>
  </si>
  <si>
    <t>Višak prihoda iz prethodne godine koji će se rasporediti</t>
  </si>
  <si>
    <t>Manjak prihoda iz prethodne godine za pokriće</t>
  </si>
  <si>
    <r>
      <rPr>
        <b/>
        <sz val="11"/>
        <rFont val="Times New Roman"/>
        <family val="1"/>
        <charset val="238"/>
      </rPr>
      <t>RAZLIKA</t>
    </r>
    <r>
      <rPr>
        <b/>
        <sz val="11"/>
        <color indexed="8"/>
        <rFont val="Times New Roman"/>
        <family val="1"/>
        <charset val="238"/>
      </rPr>
      <t xml:space="preserve"> VIŠAK / MANJAK IZ PRETHODNE(IH) GODINE KOJI ĆE SE RASPOREDITI / POKRITI</t>
    </r>
  </si>
  <si>
    <t>UKUPNO FINANCIJSKI PLAN (A.+B.+C.)</t>
  </si>
  <si>
    <t>PRIHODI, PRIMICI I VIŠAK</t>
  </si>
  <si>
    <t>RASHODI, IZDACI I MANJAK</t>
  </si>
  <si>
    <t>RAZLIKA</t>
  </si>
  <si>
    <t>4.7.</t>
  </si>
  <si>
    <t>Prihodi od imovine</t>
  </si>
  <si>
    <t>2.7.</t>
  </si>
  <si>
    <t>Prihodi od upravnih i administrativnih pristojbi, pristojbi po posebnim propisima i naknada</t>
  </si>
  <si>
    <t>3.4.</t>
  </si>
  <si>
    <t>6.4.</t>
  </si>
  <si>
    <t>Prihodi od prodaje proizvoda i robe te pruženih usluga, prihodi od donacija te povrati po protestiranim jamstvima</t>
  </si>
  <si>
    <t>5.6.</t>
  </si>
  <si>
    <t>1.1.</t>
  </si>
  <si>
    <t>Financijski rashodi</t>
  </si>
  <si>
    <t>Projekcija za 2024.</t>
  </si>
  <si>
    <t>Projekcija za 2025.</t>
  </si>
  <si>
    <t>PROGRAM 4090</t>
  </si>
  <si>
    <t>DRUŠTVENA BRIGA O DJECI PREDŠKOLSKE DOBI</t>
  </si>
  <si>
    <t>Aktivnost A409001</t>
  </si>
  <si>
    <t>Redovna djelatnost dječjeg vrtića</t>
  </si>
  <si>
    <t>Izvor financiranja 1.1.</t>
  </si>
  <si>
    <t>GRAD SAMOBOR - OPĆI PRIHODI I PRIMICI</t>
  </si>
  <si>
    <t>Izvor financiranja 2.7.</t>
  </si>
  <si>
    <t>D.V. IZVOR-VLASTITI PRIHODI</t>
  </si>
  <si>
    <t>Izvor financiranja 3.4.</t>
  </si>
  <si>
    <t>D.V. IZVOR-POSEBNE NAMJENE</t>
  </si>
  <si>
    <t>Izvor financiranja 5.6.</t>
  </si>
  <si>
    <t>D.V. IZVOR-PRIHODI OD DONACIJA</t>
  </si>
  <si>
    <t>Izvor financiranja 6.4.</t>
  </si>
  <si>
    <t>D.V. IZVOR-PRIHODI  OD NEFINANCIJSKE IMOVINE</t>
  </si>
  <si>
    <t>Aktivnost A409005</t>
  </si>
  <si>
    <t>Posebni program-Montessori</t>
  </si>
  <si>
    <t>Aktivnost A409006</t>
  </si>
  <si>
    <t>Posebni program-rano učenje njemačkog jezika</t>
  </si>
  <si>
    <t>Aktivnost A409007</t>
  </si>
  <si>
    <t>Posebni program-igraonice</t>
  </si>
  <si>
    <t>Rahodi za nabavu nefinancijske imovine</t>
  </si>
  <si>
    <t>Aktivnost A409008</t>
  </si>
  <si>
    <t>Programi javnih potreba-predškola I TUR</t>
  </si>
  <si>
    <t>Izvor financiranja 4.7.</t>
  </si>
  <si>
    <t>D.V. IZVOR-PRIHODI OD POMOĆI</t>
  </si>
  <si>
    <t>Kapitalni projekt K409001</t>
  </si>
  <si>
    <t>Nabava nefinancijske imovine</t>
  </si>
  <si>
    <t>D.V.IZVOR -POSEBNE NAMJENE</t>
  </si>
  <si>
    <t>D.V.IZVOR -PRIHODI OD DONACIJA</t>
  </si>
  <si>
    <t>D.V.IZVOR -PRIHODI OD NEFINACIJSKE IMOVINE</t>
  </si>
  <si>
    <t>09 – Obrazovanje</t>
  </si>
  <si>
    <t>091 Predškolsko i osnovno obrazovanje</t>
  </si>
  <si>
    <t>0911 Predškolsko obrazovovanje</t>
  </si>
  <si>
    <t>Prijedlog financijskog plana Dječjeg vrtića Izvor za 2023. godinu (u daljnjem tekstu: Financijski plan) i projekcije za 2024. i 2025. godinu sadrže:</t>
  </si>
  <si>
    <t>Članak 1.</t>
  </si>
  <si>
    <t>Članak 2.</t>
  </si>
  <si>
    <t>Članak 3.</t>
  </si>
  <si>
    <t>Članak 4.</t>
  </si>
  <si>
    <t>Članak 5.</t>
  </si>
  <si>
    <t>KLASA: 400-02/22-01/01</t>
  </si>
  <si>
    <t>PREDSJEDNICA UPRAVNOG VIJEĆA</t>
  </si>
  <si>
    <t>Tihana Matijaščić</t>
  </si>
  <si>
    <t>Na temelju  članka 38. Zakona o proračunu (Narodne novine br.144/21) i članka 41. Statuta Dječjeg vrtića Izvor (Službene vijesti Grada Samobora br. 4/19.) Upravno vijeće DV Izvor na svojoj 19. sjednici održanoj 27.10.2022. godine donijelo je :</t>
  </si>
  <si>
    <t>URBROJ: 238-27-80-03-22-5</t>
  </si>
  <si>
    <t>Članak 6.</t>
  </si>
  <si>
    <t xml:space="preserve">Brojčana oznaka i naziv				
				</t>
  </si>
  <si>
    <t>D.V.IZVOR-VLASTITI PRIHODI</t>
  </si>
  <si>
    <t>D.V.IZVOR-POSEBNE NAMJENE</t>
  </si>
  <si>
    <t>D.V.IZVOR-PRIHODI OD POMOĆI</t>
  </si>
  <si>
    <t>D.V.IZVOR-PRIHODI OD DONACIJA</t>
  </si>
  <si>
    <t>D.V.IZVOR-PRIHODI OD NEFINANCIJSKE IMOVINE</t>
  </si>
  <si>
    <t>GRAD SAMOBOR-OPĆI PRIHODI I PRIMICI</t>
  </si>
  <si>
    <t>BROJČANA OZNAKA I NAZIV</t>
  </si>
  <si>
    <t>Rashodi Financijskog plana za 2023.g. i projekcije za 2024. i 2025. godinu raspoređuju se po funkcijskoj klasifikaciji kako slijedi:</t>
  </si>
  <si>
    <r>
      <rPr>
        <b/>
        <sz val="11"/>
        <rFont val="Arial"/>
        <family val="2"/>
        <charset val="238"/>
      </rPr>
      <t>RAZLIKA</t>
    </r>
    <r>
      <rPr>
        <b/>
        <sz val="11"/>
        <color indexed="8"/>
        <rFont val="Arial"/>
        <family val="2"/>
        <charset val="238"/>
      </rPr>
      <t xml:space="preserve"> VIŠAK / MANJAK IZ PRETHODNE(IH) GODINE KOJI ĆE SE RASPOREDITI / POKRITI</t>
    </r>
  </si>
  <si>
    <t>Preneseni višak prihoda nad rashodima u Financijskom planu za 2023.g. i projekciji za 2024. i 2025. godinu utvrđuje se kako slijedi:</t>
  </si>
  <si>
    <t>Članak 9.</t>
  </si>
  <si>
    <t>Rashodi i izdaci Financijskog plana za 2023.g. i projekcije za 2024. i 2025. godinu raspoređuju se po izvorima financiranja i ekonomskoj klasifikaciji u Posebnom dijelu Proračuna, kako slijedi:</t>
  </si>
  <si>
    <t>Članak 7.</t>
  </si>
  <si>
    <t>OBRAZLOŽENJE OPĆEG DIJELA FINANCIJSKOG PLANA ZA RAZDOBLJE 2023. - 2025.g.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</si>
  <si>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</rPr>
      <t>PRIHODI I PRIMICI</t>
    </r>
  </si>
  <si>
    <t xml:space="preserve"> </t>
  </si>
  <si>
    <r>
      <t xml:space="preserve">Ukupni prihodi poslovanja (razred 6 - </t>
    </r>
    <r>
      <rPr>
        <sz val="10"/>
        <color theme="1"/>
        <rFont val="Arial"/>
        <family val="2"/>
        <charset val="238"/>
      </rPr>
      <t xml:space="preserve">Pomoći iz inozemstva i od subjekata unutar općeg proračuna; prihodi od upravnih i administrativnih pristojbi, pristojbi po posebnim propisima i naknada; </t>
    </r>
    <r>
      <rPr>
        <sz val="12"/>
        <color theme="1"/>
        <rFont val="Calibri"/>
        <family val="2"/>
        <charset val="238"/>
      </rPr>
      <t>prihodi od prodaje proizvoda i robe te pruženih usluga, prihodi od donacija te povrati po protestiranim jamstvima; prihodi iz nadležnog proračuna i od HZZO-a temeljem ugovornih obveza) planirani su u iznosu od:</t>
    </r>
  </si>
  <si>
    <r>
      <t>65-</t>
    </r>
    <r>
      <rPr>
        <b/>
        <sz val="10"/>
        <color theme="1"/>
        <rFont val="Arial"/>
        <family val="2"/>
        <charset val="238"/>
      </rPr>
      <t>Prihodi od upravnih i administrativnih pristojbi, pristojbi po posebnim propisima i naknadama pod kojima su planirani iz izvora:</t>
    </r>
  </si>
  <si>
    <t>3.4. PRIHODI  ZA POSEBNE NAMJENE</t>
  </si>
  <si>
    <r>
      <t>66</t>
    </r>
    <r>
      <rPr>
        <i/>
        <sz val="11"/>
        <color theme="1"/>
        <rFont val="Calibri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Prihodi od prodaje proizvoda i robe te pruženih usluga, prihodi od donacija te povrati po protestiranim jamstvima pod kojima su planirani iz izvora:</t>
    </r>
  </si>
  <si>
    <t>2.7. VLASTITI PRIHODI</t>
  </si>
  <si>
    <t>5.6.PRIHODI OD DONACIJA</t>
  </si>
  <si>
    <t>67-Prihodima iz nadležnog proračuna i od HZZO-a temeljem ugovornih obveze predviđeno je finaciranje iz izvora:</t>
  </si>
  <si>
    <t>Detaljnije razrađeno u rashodima.</t>
  </si>
  <si>
    <t>2.RASHODI I IZDACI</t>
  </si>
  <si>
    <r>
      <t>Ukupni rashodi poslovanja (razred 3-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Rashodi poslovanja</t>
    </r>
    <r>
      <rPr>
        <sz val="12"/>
        <color theme="1"/>
        <rFont val="Calibri"/>
        <family val="2"/>
        <charset val="238"/>
      </rPr>
      <t xml:space="preserve"> i 4-</t>
    </r>
    <r>
      <rPr>
        <sz val="10"/>
        <color rgb="FF000000"/>
        <rFont val="Arial"/>
        <family val="2"/>
        <charset val="238"/>
      </rPr>
      <t xml:space="preserve"> Rashodi za nabavu nefinancijske imovine</t>
    </r>
    <r>
      <rPr>
        <sz val="12"/>
        <color theme="1"/>
        <rFont val="Calibri"/>
        <family val="2"/>
        <charset val="238"/>
      </rPr>
      <t>) planirani su u iznosu od:</t>
    </r>
  </si>
  <si>
    <r>
      <t>31-</t>
    </r>
    <r>
      <rPr>
        <b/>
        <sz val="10"/>
        <color theme="1"/>
        <rFont val="Arial"/>
        <family val="2"/>
        <charset val="238"/>
      </rPr>
      <t>Rashodi za zaposlene su planirani iz izvora:</t>
    </r>
  </si>
  <si>
    <t>Na puno radno vrijeme je 113 a 6 je na nepuno (od toga 4 pomoćne osobe ,1 logoped i 1 odgojitelj za malu školu).</t>
  </si>
  <si>
    <r>
      <t>32-</t>
    </r>
    <r>
      <rPr>
        <b/>
        <sz val="10"/>
        <color theme="1"/>
        <rFont val="Arial"/>
        <family val="2"/>
        <charset val="238"/>
      </rPr>
      <t>Materijalni rashodi su planirani iz izvora:</t>
    </r>
  </si>
  <si>
    <r>
      <t xml:space="preserve">1.1.OPĆI PRIHODI I PRIMICI </t>
    </r>
    <r>
      <rPr>
        <i/>
        <sz val="11"/>
        <color theme="1"/>
        <rFont val="Calibri"/>
        <family val="2"/>
        <charset val="238"/>
      </rPr>
      <t>i obuhvaćaju:</t>
    </r>
  </si>
  <si>
    <t>Visina minimalne bruto plaće utvrđuje se jedanput godišnje za slijedeću kalendarsku godinu, a utvrđuje ju Vlada RH Uredbom o visini minimalne plaće.</t>
  </si>
  <si>
    <r>
      <t xml:space="preserve">3.4. PRIHODI  ZA POSEBNE NAMJENE </t>
    </r>
    <r>
      <rPr>
        <sz val="10"/>
        <color theme="1"/>
        <rFont val="Arial"/>
        <family val="2"/>
        <charset val="238"/>
      </rPr>
      <t>obuhvaćaju</t>
    </r>
    <r>
      <rPr>
        <b/>
        <sz val="10"/>
        <color theme="1"/>
        <rFont val="Arial"/>
        <family val="2"/>
        <charset val="238"/>
      </rPr>
      <t>:</t>
    </r>
  </si>
  <si>
    <t>Naknade troškova zaposlenima (poskupina 321):</t>
  </si>
  <si>
    <t>Rashodi za materijal i energiju (poskupina 322):*</t>
  </si>
  <si>
    <r>
      <t>*Povečanja su vidljiva u 2023.g. radi inflacije (pogotovo na iznosima prijevoza sa posla na posao,energentima,sredstvima za čišćenje i održavanje,prehrambenim namirnicama) a u 2024.g. i 2025.g radi planirane dogradnje</t>
    </r>
    <r>
      <rPr>
        <i/>
        <sz val="11"/>
        <color rgb="FF000000"/>
        <rFont val="Calibri"/>
        <family val="2"/>
        <charset val="238"/>
      </rPr>
      <t xml:space="preserve"> centralnog objekta u Krklecovoj u 2024.godini (</t>
    </r>
    <r>
      <rPr>
        <i/>
        <sz val="11"/>
        <color theme="1"/>
        <rFont val="Calibri"/>
        <family val="2"/>
        <charset val="238"/>
      </rPr>
      <t>preseljenje 2 odgojne skupine iz Hrastine + 4 nove</t>
    </r>
    <r>
      <rPr>
        <i/>
        <sz val="11"/>
        <color rgb="FF000000"/>
        <rFont val="Calibri"/>
        <family val="2"/>
        <charset val="238"/>
      </rPr>
      <t>))</t>
    </r>
  </si>
  <si>
    <t>-licence –za antivirusni program</t>
  </si>
  <si>
    <r>
      <t>34-</t>
    </r>
    <r>
      <rPr>
        <b/>
        <sz val="10"/>
        <color theme="1"/>
        <rFont val="Arial"/>
        <family val="2"/>
        <charset val="238"/>
      </rPr>
      <t>Financijski rashodi su planirani iz izvora:</t>
    </r>
  </si>
  <si>
    <r>
      <t xml:space="preserve"> </t>
    </r>
    <r>
      <rPr>
        <b/>
        <sz val="12"/>
        <color theme="1"/>
        <rFont val="Calibri"/>
        <family val="2"/>
        <charset val="238"/>
      </rPr>
      <t>41-</t>
    </r>
    <r>
      <rPr>
        <b/>
        <sz val="10"/>
        <color theme="1"/>
        <rFont val="Arial"/>
        <family val="2"/>
        <charset val="238"/>
      </rPr>
      <t>Rashodi za nabavu ne proizvedene dugotrajne imovine iz izvora:</t>
    </r>
  </si>
  <si>
    <r>
      <t>42-</t>
    </r>
    <r>
      <rPr>
        <b/>
        <sz val="10"/>
        <color theme="1"/>
        <rFont val="Arial"/>
        <family val="2"/>
        <charset val="238"/>
      </rPr>
      <t>Rashodi za nabavu proizvedene dugotrajne imovine iz izvora:</t>
    </r>
  </si>
  <si>
    <t xml:space="preserve"> Neutrošena sredstva raspoređuju se kako slijedi:</t>
  </si>
  <si>
    <t>Članak 8.</t>
  </si>
  <si>
    <t>OBRAZLOŽENJE POSEBNOG DIJELA FINANCIJSKOG PLANA ZA RAZDOBLJE 2023. - 2025.g.</t>
  </si>
  <si>
    <t xml:space="preserve">Program:  DRUŠTVENA BRIGA O DJECI PREDŠKOLSKE DOBI </t>
  </si>
  <si>
    <t xml:space="preserve">Zakonske i druge pravne osnove programa: 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</si>
  <si>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 xml:space="preserve">Zakon o ustanovama (NN </t>
    </r>
    <r>
      <rPr>
        <sz val="10"/>
        <rFont val="Times New Roman"/>
        <family val="1"/>
        <charset val="238"/>
      </rPr>
      <t>76/93</t>
    </r>
    <r>
      <rPr>
        <sz val="10"/>
        <color theme="1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29/97</t>
    </r>
    <r>
      <rPr>
        <sz val="10"/>
        <color theme="1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47/99</t>
    </r>
    <r>
      <rPr>
        <sz val="10"/>
        <color theme="1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35/08</t>
    </r>
    <r>
      <rPr>
        <sz val="10"/>
        <color theme="1"/>
        <rFont val="Times New Roman"/>
        <family val="1"/>
        <charset val="238"/>
      </rPr>
      <t xml:space="preserve"> i 127/19), 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</si>
  <si>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 xml:space="preserve">Zakon o predškolskom odgoju i obrazovanju  (NN 57/22, 10/97, 107/07, 94/13 i 98/19), 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</si>
  <si>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Državni pedagoški standard predškolskog odgoja i naobrazbe (NN 63/08 i 90/10)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</si>
  <si>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Uputa za izradu proračuna Grada Samobora za razdoblje 2023.-2025.godine</t>
    </r>
  </si>
  <si>
    <r>
      <t xml:space="preserve">Razvojna mjera </t>
    </r>
    <r>
      <rPr>
        <i/>
        <sz val="10"/>
        <color theme="1"/>
        <rFont val="Times New Roman"/>
        <family val="1"/>
        <charset val="238"/>
      </rPr>
      <t>(poveznica sa strateškim okvirom Provedbenog programa Grada Samobora za razdoblje 2021. – 2025.):</t>
    </r>
  </si>
  <si>
    <t>5. Briga o djeci</t>
  </si>
  <si>
    <t xml:space="preserve">Naziv aktivnosti/projekta u Proračunu: REDOVNA DJELATNOST DJEČJEG VRTIĆA </t>
  </si>
  <si>
    <t>Obrazloženje aktivnosti/projekta</t>
  </si>
  <si>
    <t>2023.</t>
  </si>
  <si>
    <t>2024.</t>
  </si>
  <si>
    <t>2025.</t>
  </si>
  <si>
    <t xml:space="preserve">Naziv aktivnosti/projekta u Proračunu: POSEBNI PROGRAM - MONTESSORI </t>
  </si>
  <si>
    <t xml:space="preserve">DV Izvor započeo je s provođenjem alternativnog 10-satnog odgojno-obrazovnog programa prema koncepciji Marije Montessori u ped. god. 2015./16. Montessori metoda je filozofija odgoja koja objedinjuje teoriju ličnosti i razvoja i pedagoške tehnike temeljene na poštivanju prava djeteta, njegovih prirodnih sposobnosti i ljubavi prema djetetu. Montessori program se provodi za jednu skupinu u centralnom objektu u Ul. Gustava Krkleca. </t>
  </si>
  <si>
    <t xml:space="preserve">Naziv aktivnosti/projekta u Proračunu: POSEBAN PROGRAM – RANO UČENJE NJEMAČKOG JEZIKA </t>
  </si>
  <si>
    <t xml:space="preserve">Posebnost DV Izvor jest i poseban petosatni program ranog učenja njemačkog jezika. Program se provodi za jednu skupinu u objektu u Mlinskoj ulici. </t>
  </si>
  <si>
    <t xml:space="preserve">Naziv aktivnosti/projekta u Proračunu: KRAĆI PROGRAM – IGRAONICE </t>
  </si>
  <si>
    <t xml:space="preserve">Naziv aktivnosti/projekta u Proračunu: PROGRAM JAVNIH POTREBA – PREDŠKOLA I TUR </t>
  </si>
  <si>
    <t xml:space="preserve">Naziv aktivnosti/projekta u Proračunu: NABAVA NEFINANCIJSKE IMOVINE </t>
  </si>
  <si>
    <t>POKAZATELJ    USPJEŠNOSTI</t>
  </si>
  <si>
    <t>Definicija</t>
  </si>
  <si>
    <t>Jedinica</t>
  </si>
  <si>
    <t>Polazna vrijednost 2022.</t>
  </si>
  <si>
    <t>Ciljana vrijednost 2023.</t>
  </si>
  <si>
    <t>Ciljana vrijednost 2024.</t>
  </si>
  <si>
    <t>Ciljana vrijednost 2025.</t>
  </si>
  <si>
    <t>Ukupni broj upisane djece</t>
  </si>
  <si>
    <t>Broj</t>
  </si>
  <si>
    <t>Broj novoupisane djece</t>
  </si>
  <si>
    <t>Broj djece obuhvaćene programom predškolskog odgoja i obrazovanja u gradskim dječjim vrtićima</t>
  </si>
  <si>
    <t>Ukupni broj školskih obveznika uključenih u 10-satni program . Očekuje se povećanje broja djece dogradnjom objekta u Krklecovoj, jesen 2024.g.</t>
  </si>
  <si>
    <t>Broj djece u Montessori programu</t>
  </si>
  <si>
    <t>Poticati uvođenje posebnih i alternativnih programa kojima se najbolje zadovoljavaju specifične potrebe djece</t>
  </si>
  <si>
    <t>Broj djece u programu ranog učenja njemačkog jezika</t>
  </si>
  <si>
    <t>Održavati postojeći broj djece u skupini koja provodi 5-satni program ranog učenja njemačkog jezika</t>
  </si>
  <si>
    <t>Broj djece u kraćem programu predškole</t>
  </si>
  <si>
    <t>Omogućiti svoj djeci u godini dana prije polaska u osnovnu školu pohađanje programa predškole.</t>
  </si>
  <si>
    <t>Očekuje se veća uključenost u redovni program, te je planiran pad djece u programu predškole.</t>
  </si>
  <si>
    <t>Broj djece  s teškoćama u razvoju</t>
  </si>
  <si>
    <t>Cilj inkluzivnog obrazovanja podrazumijeva aktivno uključiti svu djecu u odgojno obrazovne aktivnosti te da im se pruži jednak pristup u igri i radu u odgojnim skupinama. Dosadašnji pokazatelj je porast upisane djece s teškoćama u razvoju iz godine u godinu.</t>
  </si>
  <si>
    <t>Broj djece u kraćem programu folklorne igraonice</t>
  </si>
  <si>
    <t>Vidljivo je  povećanje polaznosti folklorne igraonice radi  proširenja rada na dvije lokacije.</t>
  </si>
  <si>
    <r>
      <t xml:space="preserve">PRIJEDLOG FINANCIJSKOG PLANA </t>
    </r>
    <r>
      <rPr>
        <b/>
        <sz val="12"/>
        <color rgb="FF000000"/>
        <rFont val="Times New Roman"/>
        <family val="1"/>
        <charset val="238"/>
      </rPr>
      <t>DJEČJEG VRTIĆA IZVOR</t>
    </r>
    <r>
      <rPr>
        <b/>
        <sz val="12"/>
        <color indexed="8"/>
        <rFont val="Times New Roman"/>
        <family val="1"/>
        <charset val="238"/>
      </rPr>
      <t xml:space="preserve"> ZA 2023. I PROJEKCIJE ZA 2024. I 2025. GODINU</t>
    </r>
  </si>
  <si>
    <t>Prihodi i rashodi u Financijskom planu za 2023.g. i projekciji za 2024. i 2025. godinu utvrđuju se u Računu prihoda i rashoda  po ekonomskoj klasifikaciji i izvorima finaciranja kako slijedi:</t>
  </si>
  <si>
    <r>
      <t>63-</t>
    </r>
    <r>
      <rPr>
        <b/>
        <sz val="10"/>
        <color theme="1"/>
        <rFont val="Arial"/>
        <family val="2"/>
        <charset val="238"/>
      </rPr>
      <t xml:space="preserve">Pomoći iz inozemstva i od subjekata unutar općeg proračuna pod kojima su iz izvora               </t>
    </r>
  </si>
  <si>
    <t xml:space="preserve">                              ZA DJEČJI VRTIĆ IZVOR , G.KRKLECA 2, SAMOBOR</t>
  </si>
  <si>
    <t xml:space="preserve"> 4.7. PRIHODI OD POMOĆI planirane:</t>
  </si>
  <si>
    <r>
      <t xml:space="preserve">4.7. PRIHODI OD POMOĆI </t>
    </r>
    <r>
      <rPr>
        <i/>
        <sz val="10"/>
        <color theme="1"/>
        <rFont val="Arial"/>
        <family val="2"/>
        <charset val="238"/>
      </rPr>
      <t xml:space="preserve">i </t>
    </r>
    <r>
      <rPr>
        <i/>
        <sz val="11"/>
        <color theme="1"/>
        <rFont val="Calibri"/>
        <family val="2"/>
        <charset val="238"/>
      </rPr>
      <t>obuhvaćaju:</t>
    </r>
  </si>
  <si>
    <t xml:space="preserve">    3232 – usluge tekućeg i investicijskog održavanja </t>
  </si>
  <si>
    <t xml:space="preserve">    4227 – uređaji, strojevi i oprema za ostale namjene</t>
  </si>
  <si>
    <t>2024.g. -  2.547.723 eura</t>
  </si>
  <si>
    <t>2025.g. -  2.714.052 eura</t>
  </si>
  <si>
    <t>2023.g. -  2.483.195 eura, te višak od 7.963 eura</t>
  </si>
  <si>
    <r>
      <t>"-</t>
    </r>
    <r>
      <rPr>
        <i/>
        <sz val="10"/>
        <color theme="1"/>
        <rFont val="Arial"/>
        <family val="2"/>
        <charset val="238"/>
      </rPr>
      <t>63414 - tekuće pomoći od izvanproračunskih korisnika za refundacije od HZMO-a,HZZ-a i                                                                     HZZO-a 1.327,00 eura za 2023.g.</t>
    </r>
  </si>
  <si>
    <r>
      <t>6.4.PRIHODI OD NEFINACIJSKE IMOVINE-</t>
    </r>
    <r>
      <rPr>
        <i/>
        <sz val="11"/>
        <color theme="1"/>
        <rFont val="Calibri"/>
        <family val="2"/>
        <charset val="238"/>
      </rPr>
      <t xml:space="preserve"> u iznosu 1.327 eura godišnje od refundacija šteta po osnovi osiguranja</t>
    </r>
  </si>
  <si>
    <r>
      <t>"-</t>
    </r>
    <r>
      <rPr>
        <i/>
        <sz val="11"/>
        <color theme="1"/>
        <rFont val="Calibri"/>
        <family val="2"/>
        <charset val="238"/>
      </rPr>
      <t xml:space="preserve"> od najma prostora </t>
    </r>
    <r>
      <rPr>
        <b/>
        <i/>
        <sz val="10"/>
        <color theme="1"/>
        <rFont val="Arial"/>
        <family val="2"/>
        <charset val="238"/>
      </rPr>
      <t>(</t>
    </r>
    <r>
      <rPr>
        <i/>
        <sz val="11"/>
        <color theme="1"/>
        <rFont val="Calibri"/>
        <family val="2"/>
        <charset val="238"/>
      </rPr>
      <t>dvorana u Bregani te prostorija u objektima Krklecova i Mlinska</t>
    </r>
    <r>
      <rPr>
        <b/>
        <i/>
        <sz val="10"/>
        <color theme="1"/>
        <rFont val="Arial"/>
        <family val="2"/>
        <charset val="238"/>
      </rPr>
      <t>)</t>
    </r>
    <r>
      <rPr>
        <i/>
        <sz val="11"/>
        <color theme="1"/>
        <rFont val="Calibri"/>
        <family val="2"/>
        <charset val="238"/>
      </rPr>
      <t xml:space="preserve"> u 2023.g. planira se ostvariti 6.237  eura, u 2024. godini ukupno 7.697 eura  te u 2025.g. 7.697 eura</t>
    </r>
  </si>
  <si>
    <r>
      <t>1.1.OPĆI PRIHODI I PRIMICI -</t>
    </r>
    <r>
      <rPr>
        <i/>
        <sz val="11"/>
        <color rgb="FF000000"/>
        <rFont val="Calibri"/>
        <family val="2"/>
        <charset val="238"/>
      </rPr>
      <t xml:space="preserve"> rashodi za zaposlene (plaće, doprinosi na plaće, ostala materijalna prava zaposlenika), naknada zbog nezapošljavanja osoba s invaliditetom , prijevoz za djecu u programu predškole ,računalne usluge i licence za uvođenje nove aplikacije OKI TOKI (digitalizacija odgojno obrazovnog procesa) za 2023.g. i energija zbog povećanje cijene energenata u sve tri godine. Ukupni planirani iznosi po godinama su: 1.975.663 eura u 2023.g., 2.000.242 eura u 2024.g. i 2.136.044 eura u 2025.g.</t>
    </r>
  </si>
  <si>
    <r>
      <t>1.</t>
    </r>
    <r>
      <rPr>
        <b/>
        <sz val="10"/>
        <color rgb="FF000000"/>
        <rFont val="Arial"/>
        <family val="2"/>
        <charset val="238"/>
      </rPr>
      <t xml:space="preserve">1.OPĆI PRIHODI I PRIMICI </t>
    </r>
    <r>
      <rPr>
        <i/>
        <sz val="11"/>
        <color rgb="FF000000"/>
        <rFont val="Calibri"/>
        <family val="2"/>
        <charset val="238"/>
      </rPr>
      <t>i obuhvaćaju rashode za zaposlene (plaće, doprinosi na plaće i ostala materijalna prava zaposlenika) za 119 zaposlenih u pedagoškoji 2022./2023.godini. Stalno zaposlenih je 87,a na određeno 32 djelatnika (od čega su 28 pomoćnih osoba,1 odgajtelj za malu školu 10 sati tjedno i 3 odgojitelja -zamjena za porodiljni).</t>
    </r>
  </si>
  <si>
    <t>Rashodi za usluge(podskupina 323):</t>
  </si>
  <si>
    <t>Ostali nespomenuti rashodi poslovanja (podskupina 329):</t>
  </si>
  <si>
    <r>
      <t>2023.g. -3-R</t>
    </r>
    <r>
      <rPr>
        <sz val="10"/>
        <color rgb="FF000000"/>
        <rFont val="Arial"/>
        <family val="2"/>
        <charset val="238"/>
      </rPr>
      <t>ashodi poslovanja</t>
    </r>
    <r>
      <rPr>
        <sz val="12"/>
        <color theme="1"/>
        <rFont val="Calibri"/>
        <family val="2"/>
        <charset val="238"/>
      </rPr>
      <t xml:space="preserve"> 2.469.125 eura i 4-</t>
    </r>
    <r>
      <rPr>
        <sz val="10"/>
        <color rgb="FF000000"/>
        <rFont val="Arial"/>
        <family val="2"/>
        <charset val="238"/>
      </rPr>
      <t xml:space="preserve"> Rashodi za nabavu nefinancijske imovine 22.033 eur</t>
    </r>
    <r>
      <rPr>
        <sz val="12"/>
        <color theme="1"/>
        <rFont val="Calibri"/>
        <family val="2"/>
        <charset val="238"/>
      </rPr>
      <t>a</t>
    </r>
  </si>
  <si>
    <r>
      <t>2024.g. -3-R</t>
    </r>
    <r>
      <rPr>
        <sz val="10"/>
        <color rgb="FF000000"/>
        <rFont val="Arial"/>
        <family val="2"/>
        <charset val="238"/>
      </rPr>
      <t>ashodi poslovanja</t>
    </r>
    <r>
      <rPr>
        <sz val="12"/>
        <color theme="1"/>
        <rFont val="Calibri"/>
        <family val="2"/>
        <charset val="238"/>
      </rPr>
      <t xml:space="preserve"> 2.529.141 eura i 4-</t>
    </r>
    <r>
      <rPr>
        <sz val="10"/>
        <color rgb="FF000000"/>
        <rFont val="Arial"/>
        <family val="2"/>
        <charset val="238"/>
      </rPr>
      <t xml:space="preserve"> Rashodi za nabavu nefinancijske imovine 18.582 eur</t>
    </r>
    <r>
      <rPr>
        <sz val="12"/>
        <color theme="1"/>
        <rFont val="Calibri"/>
        <family val="2"/>
        <charset val="238"/>
      </rPr>
      <t>a</t>
    </r>
  </si>
  <si>
    <r>
      <t>2025.g. -3-R</t>
    </r>
    <r>
      <rPr>
        <sz val="10"/>
        <color rgb="FF000000"/>
        <rFont val="Arial"/>
        <family val="2"/>
        <charset val="238"/>
      </rPr>
      <t>ashodi poslovanja</t>
    </r>
    <r>
      <rPr>
        <sz val="12"/>
        <color theme="1"/>
        <rFont val="Calibri"/>
        <family val="2"/>
        <charset val="238"/>
      </rPr>
      <t xml:space="preserve"> 2.695.470 eura i 4-</t>
    </r>
    <r>
      <rPr>
        <sz val="10"/>
        <color rgb="FF000000"/>
        <rFont val="Arial"/>
        <family val="2"/>
        <charset val="238"/>
      </rPr>
      <t xml:space="preserve"> Rashodi za nabavu nefinancijske imovine 18.582 eur</t>
    </r>
    <r>
      <rPr>
        <sz val="12"/>
        <color theme="1"/>
        <rFont val="Calibri"/>
        <family val="2"/>
        <charset val="238"/>
      </rPr>
      <t>a</t>
    </r>
  </si>
  <si>
    <t xml:space="preserve"> Rashodi su planirani u iznosu od 1.882.939 eura za 2023.g., te 1.916.942 eura u 2024.g. i 2.052.081 eura u 2025.g.</t>
  </si>
  <si>
    <r>
      <t>Od 2023.g. osnovica za plaću će iznositi 500 eura, te su povečani iznosi neporezivih materijalnih prava regres i božićnica na 464,53 eura, uskrsnica na 79,63 eura,</t>
    </r>
    <r>
      <rPr>
        <i/>
        <sz val="11"/>
        <color theme="1"/>
        <rFont val="Calibri"/>
        <family val="2"/>
        <charset val="238"/>
      </rPr>
      <t>dar za djecu 79,63 eura i naknada za topli obrok 796,33 eura godišnje.</t>
    </r>
  </si>
  <si>
    <r>
      <t xml:space="preserve">3.4. PRIHODI  ZA POSEBNE NAMJENE </t>
    </r>
    <r>
      <rPr>
        <i/>
        <sz val="11"/>
        <color theme="1"/>
        <rFont val="Calibri"/>
        <family val="2"/>
        <charset val="238"/>
      </rPr>
      <t>i obuhvaćaju rashode za zaposlene (plaće i doprinosi na plaće) za 2 voditeljice folklornih igraonica: Krklecova i Mlinska, uvećanje plaće odgojiteljici koja radi u njemačkom programu i uvećanje plaće za tri odgojiteljice u posebnom programu – Montessori u ukupnom iznosu od 14.374 eura za 2023.g., 15.094 eura za 2024.g i 15.849 eura za 2025.g. Budući da se,odgojiteljicama koje rade u posebnim programima (njemački i Montessori) plaća uvećava kroz stimulaciju od 15%, a voditeljici folklorne igraonice ostvaruje pravo na uvećanje bruto plaće u iznosu od 45% od mjesečne uplate roditelja po djetetu.Uvećanja plaće su u skladu s čl.74 stavak 2. i 4. Pravilnika o radu.</t>
    </r>
  </si>
  <si>
    <r>
      <t>"-</t>
    </r>
    <r>
      <rPr>
        <i/>
        <sz val="11"/>
        <color rgb="FF000000"/>
        <rFont val="Calibri"/>
        <family val="2"/>
        <charset val="238"/>
      </rPr>
      <t xml:space="preserve">rashode za materijal i energiju </t>
    </r>
    <r>
      <rPr>
        <i/>
        <sz val="11"/>
        <color theme="1"/>
        <rFont val="Calibri"/>
        <family val="2"/>
        <charset val="238"/>
      </rPr>
      <t>(</t>
    </r>
    <r>
      <rPr>
        <i/>
        <sz val="11"/>
        <color rgb="FF000000"/>
        <rFont val="Calibri"/>
        <family val="2"/>
        <charset val="238"/>
      </rPr>
      <t>podskupina 322</t>
    </r>
    <r>
      <rPr>
        <i/>
        <sz val="11"/>
        <color theme="1"/>
        <rFont val="Calibri"/>
        <family val="2"/>
        <charset val="238"/>
      </rPr>
      <t>)</t>
    </r>
    <r>
      <rPr>
        <i/>
        <sz val="11"/>
        <color rgb="FF000000"/>
        <rFont val="Calibri"/>
        <family val="2"/>
        <charset val="238"/>
      </rPr>
      <t xml:space="preserve"> -povećanje cijene energenata u iznosu od po 76.000 eura  za svaku godinu 2023.,2024. i 2025.</t>
    </r>
  </si>
  <si>
    <r>
      <t xml:space="preserve">"-rashode za usluge (podskupina 323)   – prijevoz za djecu u programu predškole u iznosu od 133 eura u 2023.g., te 664 eura u  2024. i  1.327 eura u 2025.g. Visina ove vrste prihoda </t>
    </r>
    <r>
      <rPr>
        <i/>
        <sz val="11"/>
        <color theme="1"/>
        <rFont val="Calibri"/>
        <family val="2"/>
        <charset val="238"/>
      </rPr>
      <t xml:space="preserve">ovisi o tome da li će biti obveznika pohađanja kraćeg programa predškole s udaljenijih područja </t>
    </r>
    <r>
      <rPr>
        <i/>
        <sz val="11"/>
        <color rgb="FF000000"/>
        <rFont val="Calibri"/>
        <family val="2"/>
        <charset val="238"/>
      </rPr>
      <t>(</t>
    </r>
    <r>
      <rPr>
        <i/>
        <sz val="11"/>
        <color theme="1"/>
        <rFont val="Calibri"/>
        <family val="2"/>
        <charset val="238"/>
      </rPr>
      <t>više od 20 km</t>
    </r>
    <r>
      <rPr>
        <i/>
        <sz val="11"/>
        <color rgb="FF000000"/>
        <rFont val="Calibri"/>
        <family val="2"/>
        <charset val="238"/>
      </rPr>
      <t>)</t>
    </r>
    <r>
      <rPr>
        <i/>
        <sz val="11"/>
        <color theme="1"/>
        <rFont val="Calibri"/>
        <family val="2"/>
        <charset val="238"/>
      </rPr>
      <t xml:space="preserve">. </t>
    </r>
  </si>
  <si>
    <t>"-  rashodi za usluge (podskupina 323) -računalne usluge za uviđeje nove aplikacije OKI TOKI (digitalizacija odgojno obrazovnog procesa)  9.291 eura u 2023.g</t>
  </si>
  <si>
    <t xml:space="preserve">"-Ostale nespomenute rashoda poslovanja (podskupina 329 ) naknada zbog nezapošljavanja osoba s invaliditetom u iznosu od 5.972 eura u 2023.g., 6.636 eura u 2024. i 2025.g. Naknada se obračunava u odnosu na broj zaposlenih i minimalnu bruto plaću. </t>
  </si>
  <si>
    <r>
      <t>"-</t>
    </r>
    <r>
      <rPr>
        <i/>
        <sz val="10"/>
        <color theme="1"/>
        <rFont val="Arial"/>
        <family val="2"/>
        <charset val="238"/>
      </rPr>
      <t xml:space="preserve">službena putovanja vezana za stručna usavršavanja i stručna usavršavanja zaposlenih u redovnom programu u iznosima od po 1.991 eur za svaku godinu,zaposlenima u Montessori programu </t>
    </r>
    <r>
      <rPr>
        <i/>
        <sz val="11"/>
        <color theme="1"/>
        <rFont val="Calibri"/>
        <family val="2"/>
        <charset val="238"/>
      </rPr>
      <t>1.195 euar za 2023.g.,1.254 eura za 2024.g i 1.317 eura za 2025.g., te odgajateljici u njemačkom programu 60 eura za 2023.g., 63 eura za 2024.g i 66 eura za 2025.g.</t>
    </r>
  </si>
  <si>
    <r>
      <t xml:space="preserve">"-naknada za prijevoz zaposlenih na posao i s posla koja iznosi </t>
    </r>
    <r>
      <rPr>
        <i/>
        <sz val="11"/>
        <color theme="1"/>
        <rFont val="Calibri"/>
        <family val="2"/>
        <charset val="238"/>
      </rPr>
      <t xml:space="preserve">84.146 eura za 2023.g., 87.595 eura za 2024.g i 92.906 eura za 2025.g. </t>
    </r>
    <r>
      <rPr>
        <i/>
        <sz val="10"/>
        <color theme="1"/>
        <rFont val="Arial"/>
        <family val="2"/>
        <charset val="238"/>
      </rPr>
      <t>(</t>
    </r>
    <r>
      <rPr>
        <i/>
        <sz val="11"/>
        <color theme="1"/>
        <rFont val="Calibri"/>
        <family val="2"/>
        <charset val="238"/>
      </rPr>
      <t>u 2022.godini je došlo do znatnog povečanja cijene prijevoza od strane prijevoznika</t>
    </r>
    <r>
      <rPr>
        <i/>
        <sz val="10"/>
        <color theme="1"/>
        <rFont val="Arial"/>
        <family val="2"/>
        <charset val="238"/>
      </rPr>
      <t>)</t>
    </r>
  </si>
  <si>
    <r>
      <t xml:space="preserve">"-rashode za uredski materijal,potrošno za grupe,sredstva za čišćenje i održavanje(za koje je cijena porasla u 2022.g. </t>
    </r>
    <r>
      <rPr>
        <i/>
        <sz val="11"/>
        <color rgb="FF000000"/>
        <rFont val="Calibri"/>
        <family val="2"/>
        <charset val="238"/>
      </rPr>
      <t xml:space="preserve">za 50% </t>
    </r>
    <r>
      <rPr>
        <i/>
        <sz val="11"/>
        <color theme="1"/>
        <rFont val="Calibri"/>
        <family val="2"/>
        <charset val="238"/>
      </rPr>
      <t xml:space="preserve">) te je  planirano 43.135 eura za 2023.g., 48.775 eura za 2024.g. i 53.421 eura za 2025.g. </t>
    </r>
  </si>
  <si>
    <r>
      <t xml:space="preserve">"-materijal i sirovine koji obuhvačaju sve prehrambene namirnice za prehranu djece i planirani su u iznosima od </t>
    </r>
    <r>
      <rPr>
        <i/>
        <sz val="11"/>
        <color theme="1"/>
        <rFont val="Calibri"/>
        <family val="2"/>
        <charset val="238"/>
      </rPr>
      <t xml:space="preserve">153.958 eura za 2023.g., 161.658 eura za 2024.g. i 177.052 eura za 2025.g </t>
    </r>
    <r>
      <rPr>
        <i/>
        <sz val="10"/>
        <color theme="1"/>
        <rFont val="Arial"/>
        <family val="2"/>
        <charset val="238"/>
      </rPr>
      <t>(</t>
    </r>
    <r>
      <rPr>
        <i/>
        <sz val="11"/>
        <color theme="1"/>
        <rFont val="Calibri"/>
        <family val="2"/>
        <charset val="238"/>
      </rPr>
      <t xml:space="preserve">cijena </t>
    </r>
    <r>
      <rPr>
        <i/>
        <sz val="10"/>
        <color theme="1"/>
        <rFont val="Arial"/>
        <family val="2"/>
        <charset val="238"/>
      </rPr>
      <t>prehrambenih namirnica je u 2022.g. porasla za cc 30%)</t>
    </r>
  </si>
  <si>
    <r>
      <t xml:space="preserve">"-materijal i dijelovi za tekuće i investicijsko održavanje (zbog starosti objekata, potrebno je stalno redovno ali i dodatno održavanje) i planirano je </t>
    </r>
    <r>
      <rPr>
        <i/>
        <sz val="11"/>
        <color theme="1"/>
        <rFont val="Calibri"/>
        <family val="2"/>
        <charset val="238"/>
      </rPr>
      <t>12.434 eura za 2023.g., 13.233 eura za 2024.g i 14.500 eura za 2025.g</t>
    </r>
  </si>
  <si>
    <r>
      <t xml:space="preserve">"-službena,radna i zaštitna odjeća za koju je obveza obnavljanja svake 2.godine za sve djelatnike, a svake godine za tehničko osoblje te je planirano </t>
    </r>
    <r>
      <rPr>
        <i/>
        <sz val="10"/>
        <color theme="1"/>
        <rFont val="Arial"/>
        <family val="2"/>
        <charset val="238"/>
      </rPr>
      <t xml:space="preserve">je </t>
    </r>
    <r>
      <rPr>
        <i/>
        <sz val="11"/>
        <color theme="1"/>
        <rFont val="Calibri"/>
        <family val="2"/>
        <charset val="238"/>
      </rPr>
      <t>3.982 eura za 2023.g., 4.181 eura za 2024.g. i 4.579 eura za 2025.g.</t>
    </r>
  </si>
  <si>
    <r>
      <t xml:space="preserve">"-zakupnine i najamnine </t>
    </r>
    <r>
      <rPr>
        <i/>
        <sz val="10"/>
        <color theme="1"/>
        <rFont val="Arial"/>
        <family val="2"/>
        <charset val="238"/>
      </rPr>
      <t xml:space="preserve">za koje je planirano je </t>
    </r>
    <r>
      <rPr>
        <i/>
        <sz val="11"/>
        <color theme="1"/>
        <rFont val="Calibri"/>
        <family val="2"/>
        <charset val="238"/>
      </rPr>
      <t xml:space="preserve">15.263 eura za 2023.g., 12.788 eura za 2024.g i 7.837 eura za 2025.g. Iznos je smanjen u 2024.g. i 2025.g. jer se planira </t>
    </r>
    <r>
      <rPr>
        <i/>
        <sz val="11"/>
        <color rgb="FF000000"/>
        <rFont val="Calibri"/>
        <family val="2"/>
        <charset val="238"/>
      </rPr>
      <t xml:space="preserve">otvaranje dograđenog  centralnog objekta u Krklecovoj od 9.mjeseca 2024.godine i </t>
    </r>
    <r>
      <rPr>
        <i/>
        <sz val="11"/>
        <color theme="1"/>
        <rFont val="Calibri"/>
        <family val="2"/>
        <charset val="238"/>
      </rPr>
      <t>preseljenje 2 odgojne skupine iz Hrastine ,te neće biti potrene za najmom objekta u Hrastini</t>
    </r>
  </si>
  <si>
    <r>
      <t xml:space="preserve">"-zdravstvene usluge-sanitarne iskaznice, analiza vode i hrane te sistematski pregledi </t>
    </r>
    <r>
      <rPr>
        <i/>
        <sz val="10"/>
        <color theme="1"/>
        <rFont val="Arial"/>
        <family val="2"/>
        <charset val="238"/>
      </rPr>
      <t xml:space="preserve">za koje je planirano je </t>
    </r>
    <r>
      <rPr>
        <i/>
        <sz val="11"/>
        <color theme="1"/>
        <rFont val="Calibri"/>
        <family val="2"/>
        <charset val="238"/>
      </rPr>
      <t>6.636 eura za 2023.g., 11.090 eura za 2024.g. i 11.783 eura za 2025.g.</t>
    </r>
  </si>
  <si>
    <t>"-intelektualne i osobne usluge-usluge odvjetnika,zaštita na radu za koje je planirano 1.327 eura za 2023.g., 1.394 eura za 2024.g. i 1.526 eura za 2025.g.</t>
  </si>
  <si>
    <t>"-računalne usluge- malo povečanje zbog slanja uplatnica roditeljima mailom te je planirano  5.707 eura za 2023.g., 5.992 eura za 2024.g. i 6.565 eura za 2025.g.</t>
  </si>
  <si>
    <t>"-ostale usluge-registracija vozila,usluge pranja i peglanja,usluge čuvanja imovine za koje je planirano 3.982 eura za 2023.g., 6.271 eura za 2024.g. i 6.868 eura za 2025.g.</t>
  </si>
  <si>
    <r>
      <t>"-</t>
    </r>
    <r>
      <rPr>
        <i/>
        <sz val="10"/>
        <color theme="1"/>
        <rFont val="Arial"/>
        <family val="2"/>
        <charset val="238"/>
      </rPr>
      <t xml:space="preserve">naknada za rad upravnog vijeća </t>
    </r>
    <r>
      <rPr>
        <i/>
        <sz val="11"/>
        <color theme="1"/>
        <rFont val="Calibri"/>
        <family val="2"/>
        <charset val="238"/>
      </rPr>
      <t>za koje je planirano 3.398 eura za 2023.g., 3.567 eura za 2024.g. i 3.907 eura za 2025.g.</t>
    </r>
  </si>
  <si>
    <t>"-permije osiguranja- za koje je planirano 8.834 eura za 2023.g., 9.276 eura za 2024.g. i 10.159 eura za 2025.g.</t>
  </si>
  <si>
    <t>"-pristojbe i naknade- za koje je planirano 531 eura za 2023.g., 557 eura za 2024.g. i 610 eura za 2025.g.</t>
  </si>
  <si>
    <r>
      <t>"-o</t>
    </r>
    <r>
      <rPr>
        <i/>
        <sz val="10"/>
        <color theme="1"/>
        <rFont val="Arial"/>
        <family val="2"/>
        <charset val="238"/>
      </rPr>
      <t>stali nespomenuti rashodi poslovanja-</t>
    </r>
    <r>
      <rPr>
        <i/>
        <sz val="11"/>
        <color theme="1"/>
        <rFont val="Calibri"/>
        <family val="2"/>
        <charset val="238"/>
      </rPr>
      <t xml:space="preserve"> za koje je planirano 1.327 eura za 2023.g., 1.394 eura za 2024.g. i 1.527 eura za 2025.g.</t>
    </r>
  </si>
  <si>
    <t>"-kupnju didaktike i literature za potrebe predškole i djece s TUR-om, nabavu materijala za kraći program predškole i stručno usavršavanje odgojitelja u iznosu od po 10.618 eura za svaku godinu</t>
  </si>
  <si>
    <t>"-zdravstvene usluge koje se refundiraju i planirane su u iznosu od u iznosu od po 1.327 eura za svaku godinu</t>
  </si>
  <si>
    <r>
      <t xml:space="preserve">6.4.PRIHODI OD NEFINACIJSKE IMOVINE </t>
    </r>
    <r>
      <rPr>
        <i/>
        <sz val="10"/>
        <color theme="1"/>
        <rFont val="Arial"/>
        <family val="2"/>
        <charset val="238"/>
      </rPr>
      <t>-</t>
    </r>
    <r>
      <rPr>
        <b/>
        <i/>
        <sz val="10"/>
        <color theme="1"/>
        <rFont val="Arial"/>
        <family val="2"/>
        <charset val="238"/>
      </rPr>
      <t xml:space="preserve"> </t>
    </r>
    <r>
      <rPr>
        <i/>
        <sz val="10"/>
        <color rgb="FF000000"/>
        <rFont val="Arial"/>
        <family val="2"/>
        <charset val="238"/>
      </rPr>
      <t>za usluge tekućeg i investicijskog održavanja u iznosu od 1.327 eura za svaku godinu</t>
    </r>
  </si>
  <si>
    <r>
      <t xml:space="preserve">3.4. PRIHODI  ZA POSEBNE NAMJENE </t>
    </r>
    <r>
      <rPr>
        <i/>
        <sz val="11"/>
        <color theme="1"/>
        <rFont val="Calibri"/>
        <family val="2"/>
        <charset val="238"/>
      </rPr>
      <t>i obuhvaćaju bankarske usluge i usluge platnog prometa u iznosu od 2.177 eura za 2023.g., 2.286 eura za 2024.g i 2.503 eura za 2025.g</t>
    </r>
  </si>
  <si>
    <r>
      <t xml:space="preserve">1.1.OPĆI PRIHODI I PRIMICI </t>
    </r>
    <r>
      <rPr>
        <i/>
        <sz val="11"/>
        <color theme="1"/>
        <rFont val="Calibri"/>
        <family val="2"/>
        <charset val="238"/>
      </rPr>
      <t xml:space="preserve">i obuhvaćaju </t>
    </r>
    <r>
      <rPr>
        <i/>
        <sz val="11"/>
        <color rgb="FF000000"/>
        <rFont val="Calibri"/>
        <family val="2"/>
        <charset val="238"/>
      </rPr>
      <t>licence za uvođenje nove aplikacije OKI TOKI (digitalizacija odgojno obrazovnog procesa) za 2023.g. u iznosu od 1.328 eur</t>
    </r>
    <r>
      <rPr>
        <sz val="10"/>
        <color theme="1"/>
        <rFont val="Arial"/>
        <family val="2"/>
        <charset val="238"/>
      </rPr>
      <t>a</t>
    </r>
  </si>
  <si>
    <r>
      <t xml:space="preserve">3.4. PRIHODI  ZA POSEBNE </t>
    </r>
    <r>
      <rPr>
        <b/>
        <i/>
        <sz val="10"/>
        <color theme="1"/>
        <rFont val="Arial"/>
        <family val="2"/>
        <charset val="238"/>
      </rPr>
      <t xml:space="preserve">NAMJENE </t>
    </r>
    <r>
      <rPr>
        <i/>
        <sz val="11"/>
        <color theme="1"/>
        <rFont val="Calibri"/>
        <family val="2"/>
        <charset val="238"/>
      </rPr>
      <t>i obuhvaćaju financiranje nabave uredske opreme i namještaja (stolice za zbornicu i garderoba za tehničko osoblje ); opreme za održavanje i zaštitu (klima uređaji za Mlinsku, Breganu i Krklecovu); uređaja, stojeva i oprema za ostale namjene (hladnjak za Mlinsku) u  iznosu od 10.087 eura za 2023.g., 9.291 eura za 2024.g. i 2025.g</t>
    </r>
  </si>
  <si>
    <r>
      <t>4.7. PRIHODI OD POMOĆI</t>
    </r>
    <r>
      <rPr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 xml:space="preserve">i </t>
    </r>
    <r>
      <rPr>
        <i/>
        <sz val="11"/>
        <color theme="1"/>
        <rFont val="Calibri"/>
        <family val="2"/>
        <charset val="238"/>
      </rPr>
      <t>obuhvaćaju kupnju opreme za potrebe predškole i djece s TUR-om u</t>
    </r>
    <r>
      <rPr>
        <i/>
        <sz val="10"/>
        <color theme="1"/>
        <rFont val="Arial"/>
        <family val="2"/>
        <charset val="238"/>
      </rPr>
      <t xml:space="preserve"> iznosu od 10.618 eura za 2023.g., 9.291 eura za 2024.g. i 2025.g.</t>
    </r>
  </si>
  <si>
    <t>"-sredstava primljenih od korisnika za sufinanciranje cijene usluge u iznosu od 6.636 eura te</t>
  </si>
  <si>
    <t>"-sredstava primljenih iz Državnog proračuna za djecu u programu predškole i djecu s teškoćama u razvoju u iznosu od 1.327 eura</t>
  </si>
  <si>
    <t>1) prihodi od korisnika za sufinanciranje usluga u iznosu od 6.636 eura na slijedeća konta:</t>
  </si>
  <si>
    <r>
      <t>2)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Arial"/>
        <family val="2"/>
        <charset val="238"/>
      </rPr>
      <t>prihodi iz Državnog proračuna u iznosu od 1.327 eura na konto:</t>
    </r>
  </si>
  <si>
    <r>
      <t xml:space="preserve">"-63612-tekuće pomoći </t>
    </r>
    <r>
      <rPr>
        <i/>
        <sz val="11"/>
        <color theme="1"/>
        <rFont val="Calibri"/>
        <family val="2"/>
        <charset val="238"/>
      </rPr>
      <t>iz državnog proračuna, Ministarstvo znanosti i obrazovanja za program predškole i djecu s teškoćama u razvoju planira se ostvariti u iznosu od 19.909 eur</t>
    </r>
    <r>
      <rPr>
        <i/>
        <sz val="10"/>
        <color theme="1"/>
        <rFont val="Arial"/>
        <family val="2"/>
        <charset val="238"/>
      </rPr>
      <t>a</t>
    </r>
    <r>
      <rPr>
        <i/>
        <sz val="11"/>
        <color theme="1"/>
        <rFont val="Calibri"/>
        <family val="2"/>
        <charset val="238"/>
      </rPr>
      <t xml:space="preserve"> u 2023.g. + planirani  višak u iznosu 1.327 eura i po 19.909 eura godišnje u naredne dvije godine</t>
    </r>
  </si>
  <si>
    <r>
      <t>"-</t>
    </r>
    <r>
      <rPr>
        <i/>
        <sz val="11"/>
        <color theme="1"/>
        <rFont val="Calibri"/>
        <family val="2"/>
        <charset val="238"/>
      </rPr>
      <t>1.354 eura godišnje od TZ Grada Samobora za izradu kostima za fašnik, te razliku od 902 eura iz projekta prikupljanja starih baterija i donacija osiguranja prilikom sklapanja polica osiguranja za djecu (dodatna polica koju plaćaju roditelji)</t>
    </r>
  </si>
  <si>
    <r>
      <t xml:space="preserve">"- usluge za tekuće i investicijsko održavanje za kojim je povečana potreba zbog stalnih kvarova na </t>
    </r>
    <r>
      <rPr>
        <i/>
        <sz val="10"/>
        <color rgb="FF000000"/>
        <rFont val="Arial"/>
        <family val="2"/>
        <charset val="238"/>
      </rPr>
      <t xml:space="preserve">uređajima,električnim instalcijama zbog starosti objekata i planirani su iznosi od </t>
    </r>
    <r>
      <rPr>
        <i/>
        <sz val="11"/>
        <color rgb="FF000000"/>
        <rFont val="Calibri"/>
        <family val="2"/>
        <charset val="238"/>
      </rPr>
      <t xml:space="preserve">18.581 </t>
    </r>
    <r>
      <rPr>
        <i/>
        <sz val="11"/>
        <color theme="1"/>
        <rFont val="Calibri"/>
        <family val="2"/>
        <charset val="238"/>
      </rPr>
      <t>eura za 2023.g., 19.510 eura za 2024.g. i 21.366 eura za 2025.g.</t>
    </r>
  </si>
  <si>
    <r>
      <t>"-</t>
    </r>
    <r>
      <rPr>
        <i/>
        <sz val="10"/>
        <color theme="1"/>
        <rFont val="Arial"/>
        <family val="2"/>
        <charset val="238"/>
      </rPr>
      <t xml:space="preserve">usluge telefona i pošte za koje je planirano je </t>
    </r>
    <r>
      <rPr>
        <i/>
        <sz val="11"/>
        <color theme="1"/>
        <rFont val="Calibri"/>
        <family val="2"/>
        <charset val="238"/>
      </rPr>
      <t>3.318 eura za 2023.g., 3.484 eura za 2024.g i 3.816 eura za 2025.g</t>
    </r>
  </si>
  <si>
    <r>
      <t>2.7. VLASTITI PRIHODI</t>
    </r>
    <r>
      <rPr>
        <i/>
        <sz val="11"/>
        <color theme="1"/>
        <rFont val="Calibri"/>
        <family val="2"/>
        <charset val="238"/>
      </rPr>
      <t xml:space="preserve"> obuhvaćaju rashode za energiju i sredstva za čišćenje, za prostore koji se iznajmljuju, a u skladu s Pravilnikom o mjerilima i načinu korištenja vlastitih prihoda. I planirani su za 2023.g. 6.237 eura, 2024.g. 7.697 eura  te u 2025.g. 7.697 eura.</t>
    </r>
  </si>
  <si>
    <r>
      <t xml:space="preserve">5.6. PRIHODI OD DONACIJA </t>
    </r>
    <r>
      <rPr>
        <i/>
        <sz val="10"/>
        <color theme="1"/>
        <rFont val="Arial"/>
        <family val="2"/>
        <charset val="238"/>
      </rPr>
      <t>i obuhvaćaju</t>
    </r>
    <r>
      <rPr>
        <b/>
        <i/>
        <sz val="10"/>
        <color theme="1"/>
        <rFont val="Arial"/>
        <family val="2"/>
        <charset val="238"/>
      </rPr>
      <t xml:space="preserve"> </t>
    </r>
    <r>
      <rPr>
        <i/>
        <sz val="11"/>
        <color theme="1"/>
        <rFont val="Calibri"/>
        <family val="2"/>
        <charset val="238"/>
      </rPr>
      <t>1.354 eura godišnje za izradu kostima za fašnik (od TZ Grada Samobora) za svaku godinu, te za rashode sitnog inventara, didaktike i ostale rashode poslovanja u iznosu od 902 eura</t>
    </r>
  </si>
  <si>
    <r>
      <t xml:space="preserve">"-energija (električna energija,plin i gorivo za vozilo) za koju je planirano </t>
    </r>
    <r>
      <rPr>
        <i/>
        <sz val="11"/>
        <color theme="1"/>
        <rFont val="Calibri"/>
        <family val="2"/>
        <charset val="238"/>
      </rPr>
      <t xml:space="preserve">66.361 eura za 2023.g., 72.998 eura za 2024.g. i 2025.g. </t>
    </r>
    <r>
      <rPr>
        <i/>
        <sz val="10"/>
        <color theme="1"/>
        <rFont val="Arial"/>
        <family val="2"/>
        <charset val="238"/>
      </rPr>
      <t>a razlika od povečanja cijene planirana je iz OPP-a</t>
    </r>
  </si>
  <si>
    <r>
      <t>"-komunalne usluge za koje je planirano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sz val="11"/>
        <color theme="1"/>
        <rFont val="Calibri"/>
        <family val="2"/>
        <charset val="238"/>
      </rPr>
      <t>15.927 eura za 2023.g., 16.723 eura za 2024.g i 18.316 eura za 2025.g.</t>
    </r>
  </si>
  <si>
    <r>
      <t>"-sitan inventar i didaktika-</t>
    </r>
    <r>
      <rPr>
        <i/>
        <sz val="10"/>
        <color theme="1"/>
        <rFont val="Arial"/>
        <family val="2"/>
        <charset val="238"/>
      </rPr>
      <t xml:space="preserve">planirana je </t>
    </r>
    <r>
      <rPr>
        <i/>
        <sz val="11"/>
        <color theme="1"/>
        <rFont val="Calibri"/>
        <family val="2"/>
        <charset val="238"/>
      </rPr>
      <t>1.991 eura za 2023.g., 2.090 eura za 2024.g i 2.289 eura za 2025.g.</t>
    </r>
  </si>
  <si>
    <t>Planirani višak prihoda za raspored u 2023.godini u iznosu od 7.963 eura sastoji se od neutrošenih sredstava od:</t>
  </si>
  <si>
    <t>Financijski plan za 2023.g. i projekcije za 2024. i 2025. godinu objavit će se na službenoj Internet stranici Dječjeg vrtića Izvor,a stupa na snagu 1.1.2023.godine.</t>
  </si>
  <si>
    <t xml:space="preserve"> ZA DJEČJI VRTIĆ IZVOR , G.KRKLECA 2, SAMOBOR</t>
  </si>
  <si>
    <t>Pokazatelji rezultata:</t>
  </si>
  <si>
    <t>Sukladno Prilogu 1. Provedbenog programa Grada Samobora za razdoblje 2021. – 2025.</t>
  </si>
  <si>
    <t>U DV Izvor, objektu u Mlinskoj ulici, provodi se kraći program folklorne igraonice. Ovom aktivnošću dodatno se obogaćuje program predškolskog odgoja te se djecu od najranije dobi potiče na učenje o tradiciji i kulturnoj baštini samoborskog kraja.Mjesečna cijena po djetetu iznosi 180,83 kn (24,00 eura), a pokriva naknadu za voditeljicu igraonice.</t>
  </si>
  <si>
    <t>Program predškole obvezan je program odgojno-obrazovnoga rada s djecom u godini dana prije polaska u osnovnu školu te se provodi u trajanju od 250 sati. Iz godine u godinu, smanjivao se broj djece u programu predškole što je upućivalo da je većina djece obuhvaćena redovitim 10–satnim programom predškolskog odgoja i obrazovanja. Program predškole te program za djecu s teškoćama u razvoju koja su integrirana u redovite skupine DV Izvora sufinanciran je od strane Ministarstva znanosti i obrazovanja. Iz navedenih sredstava vrši se kupnja didaktike i materijala te stručno usavršavanje odgojitelja.                                                                                            Iz sredstava Grada podmiruju se troškovi prijevoza za djecu s udaljenih područja koji su polaznici obveznog programa predškole. 
Ishodište za procjenu planiranih rashoda u razdoblju od 2023. – 2025. godine temelji se na broju djece u programu predškole i djece s teškoćama u razvoju koja su integrirana u redovite programe te iznosima sufinanciranja od strane MZO, i to:
- 20,00 kn (2,65 eura) po djetetu u programu predškole ( ukupan broj školskih obveznika redovni program + mala škola)
-2023.g. 167 djece predškole, 2024.g. 160 djece predškole,, 2025.g. 180 djece predškole, 
 - od 400,00 kn (53,09 eura) do 800,00 kn (106,18 eura) po djetetu s teškoćama u razvoju.
-2023.g. 24 djece TUR, 2024.g. 25 djece TUR, 2025.g.26 djece TUR 
Isplata se vrši u više ciklusa.
Ministarstvo znanosti i obrazovanja upućuje dječje vrtiće da doznačena sredstva koriste za nabavu didaktičkih sredstava, stručno usavršavanje i nabavu suvremene literature.</t>
  </si>
  <si>
    <t>Rashodi su predviđeni za nabavu nefinancijske imovine za DV Izvor iz roditeljskih uplata.                                                                                                                                        Nabava nefinancijske imovine vrši se sukcesivno tijekom godine, sukladno Planu nabave (klima uređaji, računala i druga komunikacijska i informatička oprema namještaj). Planirana financijska sredstva temelje se na iskazanim potrebama dječjih vrtića za nabavu dugotrajne nefinancijske imovine te ponudama za nabavu iste.</t>
  </si>
  <si>
    <t>Planirana sredstva (eura)</t>
  </si>
  <si>
    <r>
      <t>Ukupni broj upisane djece u redovni 10-satni program i program predškole(akt. 5.1. Redovna djelatnost vrtića, PPGS) planiran Godišnjim planom i programom DV Izvor.Cilj je postupno smanjiti broj djece u skupinama kako bi bili bliži DPS-u. Planiranim proširenjem vrtića 9.mj 2024.,planira se porast za 4 odgojne skupine. Ostale dvije skupine  bi popunili preseljenjem iz unajmljenog objekta u Hrastini</t>
    </r>
    <r>
      <rPr>
        <i/>
        <sz val="8"/>
        <color rgb="FFFF0000"/>
        <rFont val="Times New Roman"/>
        <family val="1"/>
        <charset val="238"/>
      </rPr>
      <t>.</t>
    </r>
  </si>
  <si>
    <t>Broj novoupisane djece (akt. 5.1. Redovna djelatnost vrtića, PPGS)</t>
  </si>
  <si>
    <t>Primici od financijske imovine i zaduživanja i izdaci za financijsku imovinu i otplatu zajmova u Financijskom planu za 2023.g. i projekciji za 2024. i 2025. godinu utvrđuju se u Računu financiranja kako slijedi:</t>
  </si>
  <si>
    <r>
      <t>64-</t>
    </r>
    <r>
      <rPr>
        <b/>
        <sz val="10"/>
        <color theme="1"/>
        <rFont val="Arial"/>
        <family val="2"/>
        <charset val="238"/>
      </rPr>
      <t xml:space="preserve">Prihodi od imovine pod kojima su iz izvora                                                                                          2.7. VLASTITI PRIHODI </t>
    </r>
    <r>
      <rPr>
        <i/>
        <sz val="10"/>
        <color theme="1"/>
        <rFont val="Arial"/>
        <family val="2"/>
        <charset val="238"/>
      </rPr>
      <t>planirani prihodi od kamata  u iznosu od 1eura</t>
    </r>
  </si>
  <si>
    <t>Vlastiti izvori</t>
  </si>
  <si>
    <t>Rezultat poslovanja</t>
  </si>
  <si>
    <t>Višak prihoda</t>
  </si>
  <si>
    <t>Manjak prihoda</t>
  </si>
  <si>
    <t xml:space="preserve">Manjak prihoda </t>
  </si>
  <si>
    <t>C. PRENESENI VIŠAK/MANJAK PRIHODA NAD RASHODIMA</t>
  </si>
  <si>
    <t>III. ZAVRŠNE ODREDBE</t>
  </si>
  <si>
    <t>__________________________</t>
  </si>
  <si>
    <t>Troškove redovne djelatnosti Dječjeg vrtića Izvor snosi osnivač i roditelji djece koja polaze vrtić.
Unutar ove aktivnosti, iz izvora opći prihodi i primici, financiraju se izdaci za radnike: bruto plaće, ostali rashodi za zaposlene (božićnica, regres i dr.) te naknada zbog nezapošljavanja osoba s invaliditetom. Iznosi za plaće, doprinose i ostala materijalna prava planirani su na bazi 119 radnika.Osnovica za obračun plaće utvrđuje se Odlukom o izvršavanju Proračuna Grada Samobora te će za 2023. godinu iznositi 500 eura, dok se koeficijenti složenosti poslova te ostala materijalna prava propisuju Pravilnicima o radu dječjih vtica.                                                                                                                                                                                                                                Svi ostali troškovi vrtića (prehrana djece, materijalni izdaci, energija i komunalije, tekuće održavanje objekata i opreme, nabava namještaja i opreme, nabava sitnog materijala) financiraju se roditeljskim uplatama i vlastitim prihodima vrtića. Ishodište za procjenu navedenih troškova u razdoblju 2023. – 2025. godine je upisani broj djece u pedagoškoj godini 2022./2023., i planirana dogradnja centralnog objekta od rujna 2024.g.(za 4 skupine).</t>
  </si>
  <si>
    <t>Financijska sredstva za provođenje Posebnog programa – rano učenje njemačkog jezika proizlaze iz roditeljskih uplata. Naime, cijena za djecu uključenu u njemačku skupinu uvećava se za 90 kn (11,95 eura) mjesečno na redoviti iznos roditeljske uplate od  580 kn (76,98 eura). Sredstva se ulažu dalje u program, i to: dodatak na plaću i stručno usavršavanje odgojiteljice koja provodi program.</t>
  </si>
  <si>
    <t>Financijska sredstva za provođenje Posebnog programa – Montessori proizlaze iz roditeljskih uplata. Naime, cijena za djecu uključenu u Montessori program uvećava se za 400 kn (53,09 eura) mjesečno na redoviti iznos roditeljske uplate od 580,00 kn (76,98 eura). Sredstva se ulažu dalje u program, i to: dodatke na plaću 3 odgojiteljice te njihovo stručno obrazovanje i usavršavanje.</t>
  </si>
  <si>
    <r>
      <t xml:space="preserve">"- od sufinanciranja roditelja u 2023.g. planira se ostvariti 476.475 </t>
    </r>
    <r>
      <rPr>
        <i/>
        <sz val="11"/>
        <color rgb="FF000000"/>
        <rFont val="Calibri"/>
        <family val="2"/>
        <charset val="238"/>
      </rPr>
      <t xml:space="preserve">eura </t>
    </r>
    <r>
      <rPr>
        <i/>
        <sz val="11"/>
        <color theme="1"/>
        <rFont val="Calibri"/>
        <family val="2"/>
        <charset val="238"/>
      </rPr>
      <t>(</t>
    </r>
    <r>
      <rPr>
        <i/>
        <sz val="11"/>
        <color rgb="FF000000"/>
        <rFont val="Calibri"/>
        <family val="2"/>
        <charset val="238"/>
      </rPr>
      <t>u pedagoškoj 2022./2023. godini je 26 odgojnih skupina; 24 u redovnom 10-satnom programu sa 508 djece, 1 skupina u posebnom programu s učenjem njemačkog jezika sa 17-ero djece, te 1 skupina u posebnom Montessori programu sa 23-je djece</t>
    </r>
    <r>
      <rPr>
        <i/>
        <sz val="11"/>
        <color theme="1"/>
        <rFont val="Calibri"/>
        <family val="2"/>
        <charset val="238"/>
      </rPr>
      <t>)</t>
    </r>
    <r>
      <rPr>
        <i/>
        <sz val="11"/>
        <color rgb="FF000000"/>
        <rFont val="Calibri"/>
        <family val="2"/>
        <charset val="238"/>
      </rPr>
      <t xml:space="preserve"> + planirani višak u 2023. u iznosu 6.636 eura, u 2024.g. 514.964 eura (dogradnja centralnog objekta u Krklecovoj sa 6 odgojnih skupina od jeseni 2024.g.- planirano preseljenje 2 odgojne skupine iz Hrastine + 4 nove), i u 2025.g. 545.491 eura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</si>
</sst>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\ &quot;kn&quot;_-;\-* #,##0\ &quot;kn&quot;_-;_-* &quot;-&quot;??\ &quot;kn&quot;_-;_-@_-"/>
    <numFmt numFmtId="165" formatCode="_-* #,##0.00\ [$€-1]_-;\-* #,##0.00\ [$€-1]_-;_-* &quot;-&quot;??\ [$€-1]_-;_-@_-"/>
  </numFmts>
  <fonts count="77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38"/>
    </font>
    <font>
      <sz val="10"/>
      <color rgb="FF000000"/>
      <name val="Geneva"/>
      <charset val="238"/>
    </font>
    <font>
      <sz val="11"/>
      <color theme="1" tint="4.9989318521683403E-2"/>
      <name val="Calibri"/>
      <family val="2"/>
      <charset val="238"/>
      <scheme val="minor"/>
    </font>
    <font>
      <b/>
      <sz val="12"/>
      <color theme="1" tint="4.9989318521683403E-2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7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b/>
      <sz val="12"/>
      <color rgb="FF0D0D0D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0"/>
      <color theme="1"/>
      <name val="Symbol"/>
      <family val="1"/>
      <charset val="2"/>
    </font>
    <font>
      <i/>
      <sz val="10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i/>
      <sz val="11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i/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0"/>
      <color theme="1" tint="4.9989318521683403E-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 applyNumberFormat="0" applyBorder="0" applyProtection="0"/>
    <xf numFmtId="0" fontId="35" fillId="0" borderId="0" applyNumberFormat="0" applyBorder="0" applyProtection="0"/>
    <xf numFmtId="44" fontId="70" fillId="0" borderId="0" applyFont="0" applyFill="0" applyBorder="0" applyAlignment="0" applyProtection="0"/>
  </cellStyleXfs>
  <cellXfs count="3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2" borderId="4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horizontal="left" vertical="center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11" fillId="0" borderId="11" xfId="1" applyFont="1" applyBorder="1"/>
    <xf numFmtId="0" fontId="12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/>
    </xf>
    <xf numFmtId="0" fontId="18" fillId="0" borderId="0" xfId="0" quotePrefix="1" applyFont="1" applyAlignment="1">
      <alignment horizontal="left" wrapText="1"/>
    </xf>
    <xf numFmtId="0" fontId="19" fillId="0" borderId="0" xfId="0" applyFont="1" applyAlignment="1">
      <alignment wrapText="1"/>
    </xf>
    <xf numFmtId="3" fontId="12" fillId="0" borderId="0" xfId="0" applyNumberFormat="1" applyFont="1" applyAlignment="1">
      <alignment horizontal="right"/>
    </xf>
    <xf numFmtId="0" fontId="16" fillId="0" borderId="0" xfId="0" applyFont="1"/>
    <xf numFmtId="0" fontId="12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18" fillId="0" borderId="0" xfId="0" quotePrefix="1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0" fontId="21" fillId="0" borderId="0" xfId="0" applyFont="1"/>
    <xf numFmtId="0" fontId="12" fillId="0" borderId="0" xfId="0" quotePrefix="1" applyFont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26" fillId="3" borderId="4" xfId="0" applyFont="1" applyFill="1" applyBorder="1" applyAlignment="1">
      <alignment vertical="center"/>
    </xf>
    <xf numFmtId="3" fontId="23" fillId="3" borderId="3" xfId="0" applyNumberFormat="1" applyFont="1" applyFill="1" applyBorder="1" applyAlignment="1">
      <alignment horizontal="right"/>
    </xf>
    <xf numFmtId="0" fontId="26" fillId="0" borderId="2" xfId="0" applyFont="1" applyBorder="1" applyAlignment="1">
      <alignment vertical="center" wrapText="1"/>
    </xf>
    <xf numFmtId="0" fontId="26" fillId="0" borderId="4" xfId="0" applyFont="1" applyBorder="1" applyAlignment="1">
      <alignment vertical="center"/>
    </xf>
    <xf numFmtId="3" fontId="24" fillId="0" borderId="3" xfId="0" applyNumberFormat="1" applyFont="1" applyBorder="1" applyAlignment="1">
      <alignment horizontal="right"/>
    </xf>
    <xf numFmtId="0" fontId="26" fillId="0" borderId="2" xfId="0" applyFont="1" applyBorder="1" applyAlignment="1">
      <alignment vertical="center"/>
    </xf>
    <xf numFmtId="0" fontId="25" fillId="3" borderId="1" xfId="0" applyFont="1" applyFill="1" applyBorder="1" applyAlignment="1">
      <alignment horizontal="left" vertical="center"/>
    </xf>
    <xf numFmtId="0" fontId="26" fillId="3" borderId="2" xfId="0" applyFont="1" applyFill="1" applyBorder="1" applyAlignment="1">
      <alignment vertical="center"/>
    </xf>
    <xf numFmtId="0" fontId="26" fillId="0" borderId="4" xfId="0" applyFont="1" applyBorder="1" applyAlignment="1">
      <alignment vertical="center" wrapText="1"/>
    </xf>
    <xf numFmtId="0" fontId="27" fillId="0" borderId="5" xfId="0" applyFont="1" applyBorder="1" applyAlignment="1">
      <alignment horizontal="right" vertical="center"/>
    </xf>
    <xf numFmtId="0" fontId="11" fillId="0" borderId="12" xfId="1" applyFont="1" applyBorder="1"/>
    <xf numFmtId="0" fontId="13" fillId="5" borderId="3" xfId="0" applyFont="1" applyFill="1" applyBorder="1" applyAlignment="1">
      <alignment horizontal="left"/>
    </xf>
    <xf numFmtId="0" fontId="16" fillId="0" borderId="2" xfId="0" applyFont="1" applyBorder="1"/>
    <xf numFmtId="3" fontId="24" fillId="5" borderId="3" xfId="0" applyNumberFormat="1" applyFont="1" applyFill="1" applyBorder="1" applyAlignment="1">
      <alignment horizontal="right"/>
    </xf>
    <xf numFmtId="3" fontId="24" fillId="5" borderId="3" xfId="0" quotePrefix="1" applyNumberFormat="1" applyFont="1" applyFill="1" applyBorder="1" applyAlignment="1">
      <alignment horizontal="right"/>
    </xf>
    <xf numFmtId="3" fontId="23" fillId="4" borderId="3" xfId="0" applyNumberFormat="1" applyFont="1" applyFill="1" applyBorder="1" applyAlignment="1">
      <alignment horizontal="right"/>
    </xf>
    <xf numFmtId="3" fontId="23" fillId="4" borderId="3" xfId="0" quotePrefix="1" applyNumberFormat="1" applyFont="1" applyFill="1" applyBorder="1" applyAlignment="1">
      <alignment horizontal="right"/>
    </xf>
    <xf numFmtId="0" fontId="24" fillId="5" borderId="1" xfId="0" applyFont="1" applyFill="1" applyBorder="1" applyAlignment="1">
      <alignment horizontal="left" vertical="center"/>
    </xf>
    <xf numFmtId="0" fontId="13" fillId="0" borderId="2" xfId="0" applyFont="1" applyBorder="1"/>
    <xf numFmtId="0" fontId="23" fillId="5" borderId="2" xfId="0" applyFont="1" applyFill="1" applyBorder="1" applyAlignment="1">
      <alignment horizontal="left" vertical="center"/>
    </xf>
    <xf numFmtId="3" fontId="25" fillId="0" borderId="3" xfId="0" applyNumberFormat="1" applyFont="1" applyBorder="1" applyAlignment="1">
      <alignment horizontal="right"/>
    </xf>
    <xf numFmtId="0" fontId="26" fillId="5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" fontId="5" fillId="2" borderId="3" xfId="0" quotePrefix="1" applyNumberFormat="1" applyFont="1" applyFill="1" applyBorder="1" applyAlignment="1">
      <alignment horizontal="left" vertical="center"/>
    </xf>
    <xf numFmtId="0" fontId="31" fillId="2" borderId="3" xfId="0" quotePrefix="1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3" fillId="0" borderId="3" xfId="0" applyFont="1" applyBorder="1"/>
    <xf numFmtId="0" fontId="0" fillId="0" borderId="3" xfId="0" applyBorder="1"/>
    <xf numFmtId="3" fontId="0" fillId="0" borderId="0" xfId="0" applyNumberFormat="1"/>
    <xf numFmtId="3" fontId="0" fillId="2" borderId="0" xfId="0" applyNumberFormat="1" applyFill="1"/>
    <xf numFmtId="0" fontId="8" fillId="0" borderId="0" xfId="0" applyFont="1"/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4" fillId="4" borderId="4" xfId="0" applyFont="1" applyFill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right"/>
    </xf>
    <xf numFmtId="4" fontId="23" fillId="3" borderId="3" xfId="0" applyNumberFormat="1" applyFont="1" applyFill="1" applyBorder="1" applyAlignment="1">
      <alignment horizontal="right"/>
    </xf>
    <xf numFmtId="4" fontId="23" fillId="4" borderId="3" xfId="0" applyNumberFormat="1" applyFont="1" applyFill="1" applyBorder="1" applyAlignment="1">
      <alignment horizontal="right"/>
    </xf>
    <xf numFmtId="4" fontId="24" fillId="5" borderId="3" xfId="0" applyNumberFormat="1" applyFont="1" applyFill="1" applyBorder="1" applyAlignment="1">
      <alignment horizontal="right"/>
    </xf>
    <xf numFmtId="4" fontId="25" fillId="0" borderId="3" xfId="0" applyNumberFormat="1" applyFont="1" applyBorder="1" applyAlignment="1">
      <alignment horizontal="right"/>
    </xf>
    <xf numFmtId="0" fontId="37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7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39" fillId="4" borderId="3" xfId="0" quotePrefix="1" applyNumberFormat="1" applyFont="1" applyFill="1" applyBorder="1" applyAlignment="1">
      <alignment horizontal="right"/>
    </xf>
    <xf numFmtId="3" fontId="40" fillId="5" borderId="3" xfId="0" applyNumberFormat="1" applyFont="1" applyFill="1" applyBorder="1" applyAlignment="1">
      <alignment horizontal="right"/>
    </xf>
    <xf numFmtId="3" fontId="40" fillId="5" borderId="3" xfId="0" quotePrefix="1" applyNumberFormat="1" applyFont="1" applyFill="1" applyBorder="1" applyAlignment="1">
      <alignment horizontal="right"/>
    </xf>
    <xf numFmtId="3" fontId="39" fillId="3" borderId="3" xfId="0" applyNumberFormat="1" applyFont="1" applyFill="1" applyBorder="1" applyAlignment="1">
      <alignment horizontal="right"/>
    </xf>
    <xf numFmtId="4" fontId="39" fillId="4" borderId="3" xfId="0" applyNumberFormat="1" applyFont="1" applyFill="1" applyBorder="1" applyAlignment="1">
      <alignment horizontal="right"/>
    </xf>
    <xf numFmtId="4" fontId="40" fillId="5" borderId="3" xfId="0" applyNumberFormat="1" applyFont="1" applyFill="1" applyBorder="1" applyAlignment="1">
      <alignment horizontal="right"/>
    </xf>
    <xf numFmtId="4" fontId="39" fillId="3" borderId="3" xfId="0" applyNumberFormat="1" applyFont="1" applyFill="1" applyBorder="1" applyAlignment="1">
      <alignment horizontal="right"/>
    </xf>
    <xf numFmtId="0" fontId="41" fillId="5" borderId="3" xfId="0" applyFont="1" applyFill="1" applyBorder="1" applyAlignment="1">
      <alignment horizontal="left"/>
    </xf>
    <xf numFmtId="0" fontId="4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8" fillId="0" borderId="0" xfId="0" applyFont="1" applyAlignment="1"/>
    <xf numFmtId="0" fontId="0" fillId="0" borderId="0" xfId="0" applyAlignment="1">
      <alignment horizontal="left" wrapText="1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left" vertical="center" indent="15"/>
    </xf>
    <xf numFmtId="0" fontId="4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59" fillId="0" borderId="1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9" fillId="0" borderId="17" xfId="0" applyFont="1" applyBorder="1" applyAlignment="1">
      <alignment vertical="center" wrapText="1"/>
    </xf>
    <xf numFmtId="0" fontId="59" fillId="0" borderId="17" xfId="0" applyFont="1" applyBorder="1" applyAlignment="1">
      <alignment horizontal="center" vertical="center" wrapText="1"/>
    </xf>
    <xf numFmtId="0" fontId="63" fillId="0" borderId="16" xfId="0" applyFont="1" applyBorder="1" applyAlignment="1">
      <alignment vertical="center" wrapText="1"/>
    </xf>
    <xf numFmtId="0" fontId="63" fillId="0" borderId="17" xfId="0" applyFont="1" applyBorder="1" applyAlignment="1">
      <alignment vertical="center" wrapText="1"/>
    </xf>
    <xf numFmtId="0" fontId="63" fillId="0" borderId="17" xfId="0" applyFont="1" applyBorder="1" applyAlignment="1">
      <alignment horizontal="center" vertical="center" wrapText="1"/>
    </xf>
    <xf numFmtId="0" fontId="63" fillId="0" borderId="17" xfId="0" applyFont="1" applyBorder="1" applyAlignment="1">
      <alignment horizontal="center" vertical="center"/>
    </xf>
    <xf numFmtId="0" fontId="32" fillId="8" borderId="4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9" fillId="5" borderId="2" xfId="0" applyFont="1" applyFill="1" applyBorder="1" applyAlignment="1">
      <alignment horizontal="left" vertical="center"/>
    </xf>
    <xf numFmtId="0" fontId="44" fillId="0" borderId="3" xfId="0" applyFont="1" applyBorder="1"/>
    <xf numFmtId="0" fontId="24" fillId="0" borderId="0" xfId="0" applyFont="1" applyAlignment="1">
      <alignment horizontal="center" vertical="center" wrapText="1"/>
    </xf>
    <xf numFmtId="0" fontId="24" fillId="0" borderId="0" xfId="0" applyFont="1"/>
    <xf numFmtId="0" fontId="40" fillId="2" borderId="1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3" fontId="40" fillId="2" borderId="4" xfId="0" applyNumberFormat="1" applyFont="1" applyFill="1" applyBorder="1" applyAlignment="1">
      <alignment horizontal="right"/>
    </xf>
    <xf numFmtId="3" fontId="40" fillId="2" borderId="3" xfId="0" applyNumberFormat="1" applyFont="1" applyFill="1" applyBorder="1" applyAlignment="1">
      <alignment horizontal="right"/>
    </xf>
    <xf numFmtId="0" fontId="65" fillId="0" borderId="0" xfId="0" applyFont="1"/>
    <xf numFmtId="0" fontId="0" fillId="0" borderId="0" xfId="0" applyAlignment="1">
      <alignment horizontal="left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56" fillId="0" borderId="0" xfId="0" applyFont="1" applyAlignment="1">
      <alignment vertical="center"/>
    </xf>
    <xf numFmtId="0" fontId="9" fillId="0" borderId="0" xfId="0" applyFont="1"/>
    <xf numFmtId="0" fontId="67" fillId="0" borderId="0" xfId="0" applyFont="1" applyAlignment="1">
      <alignment vertical="center"/>
    </xf>
    <xf numFmtId="0" fontId="52" fillId="0" borderId="0" xfId="0" applyFont="1" applyAlignment="1">
      <alignment horizontal="left" vertical="center" wrapText="1"/>
    </xf>
    <xf numFmtId="0" fontId="59" fillId="0" borderId="17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59" fillId="0" borderId="3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 wrapText="1"/>
    </xf>
    <xf numFmtId="0" fontId="59" fillId="0" borderId="14" xfId="0" applyFont="1" applyBorder="1" applyAlignment="1">
      <alignment vertical="center" wrapText="1"/>
    </xf>
    <xf numFmtId="0" fontId="63" fillId="0" borderId="14" xfId="0" applyFont="1" applyBorder="1" applyAlignment="1">
      <alignment vertical="center" wrapText="1"/>
    </xf>
    <xf numFmtId="3" fontId="61" fillId="0" borderId="21" xfId="0" applyNumberFormat="1" applyFont="1" applyBorder="1" applyAlignment="1">
      <alignment horizontal="right" vertical="center"/>
    </xf>
    <xf numFmtId="3" fontId="61" fillId="0" borderId="3" xfId="0" applyNumberFormat="1" applyFont="1" applyBorder="1" applyAlignment="1">
      <alignment vertical="center"/>
    </xf>
    <xf numFmtId="0" fontId="62" fillId="0" borderId="20" xfId="0" applyFont="1" applyBorder="1" applyAlignment="1">
      <alignment horizontal="justify" vertical="center"/>
    </xf>
    <xf numFmtId="0" fontId="40" fillId="5" borderId="2" xfId="0" applyFont="1" applyFill="1" applyBorder="1" applyAlignment="1">
      <alignment vertical="center"/>
    </xf>
    <xf numFmtId="0" fontId="40" fillId="5" borderId="4" xfId="0" applyFont="1" applyFill="1" applyBorder="1" applyAlignment="1">
      <alignment vertical="center"/>
    </xf>
    <xf numFmtId="0" fontId="40" fillId="5" borderId="3" xfId="0" applyFont="1" applyFill="1" applyBorder="1" applyAlignment="1">
      <alignment vertical="center"/>
    </xf>
    <xf numFmtId="0" fontId="40" fillId="5" borderId="3" xfId="0" applyFont="1" applyFill="1" applyBorder="1" applyAlignment="1">
      <alignment horizontal="left" vertical="center"/>
    </xf>
    <xf numFmtId="0" fontId="42" fillId="5" borderId="3" xfId="0" applyFont="1" applyFill="1" applyBorder="1" applyAlignment="1">
      <alignment horizontal="left" vertical="center"/>
    </xf>
    <xf numFmtId="0" fontId="68" fillId="5" borderId="2" xfId="0" applyFont="1" applyFill="1" applyBorder="1" applyAlignment="1">
      <alignment horizontal="left" vertical="center"/>
    </xf>
    <xf numFmtId="0" fontId="40" fillId="5" borderId="2" xfId="0" applyFont="1" applyFill="1" applyBorder="1" applyAlignment="1">
      <alignment horizontal="left" vertical="center"/>
    </xf>
    <xf numFmtId="0" fontId="69" fillId="5" borderId="3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164" fontId="16" fillId="0" borderId="0" xfId="4" applyNumberFormat="1" applyFont="1"/>
    <xf numFmtId="0" fontId="59" fillId="0" borderId="0" xfId="0" applyFont="1" applyBorder="1" applyAlignment="1">
      <alignment horizontal="justify" vertical="center"/>
    </xf>
    <xf numFmtId="3" fontId="61" fillId="0" borderId="21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44" fillId="0" borderId="0" xfId="0" applyFont="1" applyBorder="1"/>
    <xf numFmtId="3" fontId="40" fillId="2" borderId="0" xfId="0" applyNumberFormat="1" applyFont="1" applyFill="1" applyBorder="1" applyAlignment="1">
      <alignment horizontal="right"/>
    </xf>
    <xf numFmtId="0" fontId="71" fillId="5" borderId="3" xfId="0" applyFont="1" applyFill="1" applyBorder="1" applyAlignment="1">
      <alignment horizontal="left" vertical="center"/>
    </xf>
    <xf numFmtId="0" fontId="72" fillId="5" borderId="2" xfId="0" applyFont="1" applyFill="1" applyBorder="1" applyAlignment="1">
      <alignment horizontal="left" vertical="center"/>
    </xf>
    <xf numFmtId="0" fontId="61" fillId="0" borderId="14" xfId="0" applyFont="1" applyBorder="1" applyAlignment="1">
      <alignment vertical="center"/>
    </xf>
    <xf numFmtId="0" fontId="61" fillId="0" borderId="17" xfId="0" applyFont="1" applyBorder="1" applyAlignment="1">
      <alignment vertical="center" wrapText="1"/>
    </xf>
    <xf numFmtId="0" fontId="61" fillId="0" borderId="17" xfId="0" applyFont="1" applyBorder="1" applyAlignment="1">
      <alignment horizontal="center" vertical="center" wrapText="1"/>
    </xf>
    <xf numFmtId="0" fontId="28" fillId="0" borderId="0" xfId="0" applyFont="1"/>
    <xf numFmtId="3" fontId="61" fillId="0" borderId="0" xfId="0" applyNumberFormat="1" applyFont="1" applyBorder="1" applyAlignment="1">
      <alignment vertical="center"/>
    </xf>
    <xf numFmtId="3" fontId="61" fillId="0" borderId="0" xfId="0" applyNumberFormat="1" applyFont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right"/>
    </xf>
    <xf numFmtId="4" fontId="4" fillId="7" borderId="3" xfId="0" applyNumberFormat="1" applyFont="1" applyFill="1" applyBorder="1" applyAlignment="1">
      <alignment horizontal="right"/>
    </xf>
    <xf numFmtId="4" fontId="4" fillId="8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4" fontId="4" fillId="8" borderId="4" xfId="0" applyNumberFormat="1" applyFont="1" applyFill="1" applyBorder="1" applyAlignment="1">
      <alignment horizontal="right"/>
    </xf>
    <xf numFmtId="4" fontId="4" fillId="7" borderId="4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" fontId="2" fillId="2" borderId="3" xfId="0" applyNumberFormat="1" applyFont="1" applyFill="1" applyBorder="1" applyAlignment="1">
      <alignment horizontal="right"/>
    </xf>
    <xf numFmtId="4" fontId="40" fillId="5" borderId="3" xfId="0" quotePrefix="1" applyNumberFormat="1" applyFont="1" applyFill="1" applyBorder="1" applyAlignment="1">
      <alignment horizontal="right"/>
    </xf>
    <xf numFmtId="4" fontId="39" fillId="4" borderId="3" xfId="0" quotePrefix="1" applyNumberFormat="1" applyFont="1" applyFill="1" applyBorder="1" applyAlignment="1">
      <alignment horizontal="right"/>
    </xf>
    <xf numFmtId="4" fontId="28" fillId="2" borderId="4" xfId="0" applyNumberFormat="1" applyFont="1" applyFill="1" applyBorder="1" applyAlignment="1">
      <alignment horizontal="right"/>
    </xf>
    <xf numFmtId="4" fontId="29" fillId="2" borderId="4" xfId="0" applyNumberFormat="1" applyFont="1" applyFill="1" applyBorder="1" applyAlignment="1">
      <alignment horizontal="right"/>
    </xf>
    <xf numFmtId="4" fontId="0" fillId="0" borderId="0" xfId="0" applyNumberFormat="1"/>
    <xf numFmtId="4" fontId="29" fillId="2" borderId="0" xfId="0" applyNumberFormat="1" applyFont="1" applyFill="1" applyBorder="1" applyAlignment="1">
      <alignment horizontal="right"/>
    </xf>
    <xf numFmtId="165" fontId="0" fillId="0" borderId="0" xfId="0" applyNumberFormat="1"/>
    <xf numFmtId="4" fontId="75" fillId="2" borderId="4" xfId="0" applyNumberFormat="1" applyFont="1" applyFill="1" applyBorder="1" applyAlignment="1">
      <alignment horizontal="right"/>
    </xf>
    <xf numFmtId="4" fontId="76" fillId="2" borderId="4" xfId="0" applyNumberFormat="1" applyFont="1" applyFill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25" fillId="3" borderId="1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vertical="center" wrapText="1"/>
    </xf>
    <xf numFmtId="0" fontId="26" fillId="3" borderId="4" xfId="0" applyFont="1" applyFill="1" applyBorder="1" applyAlignment="1">
      <alignment vertical="center"/>
    </xf>
    <xf numFmtId="0" fontId="25" fillId="3" borderId="1" xfId="0" quotePrefix="1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vertical="center" wrapText="1"/>
    </xf>
    <xf numFmtId="0" fontId="22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3" fillId="4" borderId="1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left" vertical="center" wrapText="1"/>
    </xf>
    <xf numFmtId="0" fontId="23" fillId="4" borderId="4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25" fillId="0" borderId="1" xfId="0" quotePrefix="1" applyFont="1" applyBorder="1" applyAlignment="1">
      <alignment horizontal="left" vertical="center" wrapText="1"/>
    </xf>
    <xf numFmtId="0" fontId="26" fillId="0" borderId="2" xfId="0" applyFont="1" applyBorder="1" applyAlignment="1">
      <alignment vertical="center" wrapText="1"/>
    </xf>
    <xf numFmtId="0" fontId="23" fillId="0" borderId="7" xfId="0" quotePrefix="1" applyFont="1" applyBorder="1" applyAlignment="1">
      <alignment horizontal="center" vertical="center" wrapText="1"/>
    </xf>
    <xf numFmtId="0" fontId="23" fillId="0" borderId="8" xfId="0" quotePrefix="1" applyFont="1" applyBorder="1" applyAlignment="1">
      <alignment horizontal="center" vertical="center" wrapText="1"/>
    </xf>
    <xf numFmtId="0" fontId="23" fillId="0" borderId="10" xfId="0" quotePrefix="1" applyFont="1" applyBorder="1" applyAlignment="1">
      <alignment horizontal="center" vertical="center" wrapText="1"/>
    </xf>
    <xf numFmtId="0" fontId="23" fillId="0" borderId="6" xfId="0" quotePrefix="1" applyFont="1" applyBorder="1" applyAlignment="1">
      <alignment horizontal="center" vertical="center" wrapText="1"/>
    </xf>
    <xf numFmtId="0" fontId="23" fillId="0" borderId="5" xfId="0" quotePrefix="1" applyFont="1" applyBorder="1" applyAlignment="1">
      <alignment horizontal="center" vertical="center" wrapText="1"/>
    </xf>
    <xf numFmtId="0" fontId="23" fillId="0" borderId="9" xfId="0" quotePrefix="1" applyFont="1" applyBorder="1" applyAlignment="1">
      <alignment horizontal="center" vertical="center" wrapText="1"/>
    </xf>
    <xf numFmtId="0" fontId="36" fillId="0" borderId="0" xfId="2" applyFont="1" applyAlignment="1">
      <alignment horizontal="justify" vertical="center" wrapText="1"/>
    </xf>
    <xf numFmtId="0" fontId="37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9" fillId="3" borderId="1" xfId="0" applyFont="1" applyFill="1" applyBorder="1" applyAlignment="1">
      <alignment horizontal="left" vertical="center" wrapText="1"/>
    </xf>
    <xf numFmtId="0" fontId="39" fillId="3" borderId="2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9" fillId="0" borderId="7" xfId="0" quotePrefix="1" applyFont="1" applyBorder="1" applyAlignment="1">
      <alignment horizontal="center" vertical="center" wrapText="1"/>
    </xf>
    <xf numFmtId="0" fontId="39" fillId="0" borderId="8" xfId="0" quotePrefix="1" applyFont="1" applyBorder="1" applyAlignment="1">
      <alignment horizontal="center" vertical="center" wrapText="1"/>
    </xf>
    <xf numFmtId="0" fontId="39" fillId="0" borderId="10" xfId="0" quotePrefix="1" applyFont="1" applyBorder="1" applyAlignment="1">
      <alignment horizontal="center" vertical="center" wrapText="1"/>
    </xf>
    <xf numFmtId="0" fontId="39" fillId="0" borderId="6" xfId="0" quotePrefix="1" applyFont="1" applyBorder="1" applyAlignment="1">
      <alignment horizontal="center" vertical="center" wrapText="1"/>
    </xf>
    <xf numFmtId="0" fontId="39" fillId="0" borderId="5" xfId="0" quotePrefix="1" applyFont="1" applyBorder="1" applyAlignment="1">
      <alignment horizontal="center" vertical="center" wrapText="1"/>
    </xf>
    <xf numFmtId="0" fontId="39" fillId="0" borderId="9" xfId="0" quotePrefix="1" applyFont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left" vertical="center" wrapText="1"/>
    </xf>
    <xf numFmtId="0" fontId="39" fillId="4" borderId="2" xfId="0" applyFont="1" applyFill="1" applyBorder="1" applyAlignment="1">
      <alignment horizontal="left" vertical="center" wrapText="1"/>
    </xf>
    <xf numFmtId="0" fontId="39" fillId="4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wrapText="1"/>
    </xf>
    <xf numFmtId="0" fontId="32" fillId="8" borderId="1" xfId="0" applyFont="1" applyFill="1" applyBorder="1" applyAlignment="1">
      <alignment horizontal="left" vertical="center" wrapText="1"/>
    </xf>
    <xf numFmtId="0" fontId="32" fillId="8" borderId="2" xfId="0" applyFont="1" applyFill="1" applyBorder="1" applyAlignment="1">
      <alignment horizontal="left" vertical="center" wrapText="1"/>
    </xf>
    <xf numFmtId="0" fontId="32" fillId="8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32" fillId="2" borderId="2" xfId="0" applyFont="1" applyFill="1" applyBorder="1" applyAlignment="1">
      <alignment horizontal="left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29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66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46" fillId="0" borderId="0" xfId="0" applyFont="1" applyAlignment="1">
      <alignment horizontal="center" vertical="center"/>
    </xf>
    <xf numFmtId="0" fontId="7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50" fillId="0" borderId="0" xfId="0" applyFont="1" applyAlignment="1">
      <alignment vertical="center" wrapText="1"/>
    </xf>
    <xf numFmtId="0" fontId="59" fillId="0" borderId="3" xfId="0" applyFont="1" applyBorder="1" applyAlignment="1">
      <alignment horizontal="justify" vertical="center"/>
    </xf>
    <xf numFmtId="0" fontId="59" fillId="0" borderId="0" xfId="0" applyFont="1" applyBorder="1" applyAlignment="1">
      <alignment horizontal="justify" vertical="center"/>
    </xf>
    <xf numFmtId="0" fontId="61" fillId="0" borderId="0" xfId="0" applyFont="1" applyBorder="1" applyAlignment="1">
      <alignment horizontal="right" vertical="center"/>
    </xf>
    <xf numFmtId="3" fontId="61" fillId="0" borderId="1" xfId="0" applyNumberFormat="1" applyFont="1" applyBorder="1" applyAlignment="1">
      <alignment horizontal="center" vertical="center"/>
    </xf>
    <xf numFmtId="3" fontId="61" fillId="0" borderId="4" xfId="0" applyNumberFormat="1" applyFont="1" applyBorder="1" applyAlignment="1">
      <alignment horizontal="center" vertical="center"/>
    </xf>
    <xf numFmtId="0" fontId="63" fillId="0" borderId="18" xfId="0" applyFont="1" applyBorder="1" applyAlignment="1">
      <alignment horizontal="center" vertical="center"/>
    </xf>
    <xf numFmtId="0" fontId="63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61" fillId="0" borderId="22" xfId="0" applyFont="1" applyBorder="1" applyAlignment="1">
      <alignment horizontal="left" vertical="center"/>
    </xf>
    <xf numFmtId="0" fontId="63" fillId="0" borderId="18" xfId="0" applyFont="1" applyBorder="1" applyAlignment="1">
      <alignment vertical="center" wrapText="1"/>
    </xf>
    <xf numFmtId="0" fontId="63" fillId="0" borderId="14" xfId="0" applyFont="1" applyBorder="1" applyAlignment="1">
      <alignment vertical="center" wrapText="1"/>
    </xf>
    <xf numFmtId="0" fontId="63" fillId="0" borderId="18" xfId="0" applyFont="1" applyBorder="1" applyAlignment="1">
      <alignment horizontal="center" vertical="center" wrapText="1"/>
    </xf>
    <xf numFmtId="0" fontId="63" fillId="0" borderId="14" xfId="0" applyFont="1" applyBorder="1" applyAlignment="1">
      <alignment horizontal="center" vertical="center" wrapText="1"/>
    </xf>
    <xf numFmtId="0" fontId="59" fillId="0" borderId="15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left" vertical="center"/>
    </xf>
    <xf numFmtId="3" fontId="61" fillId="0" borderId="21" xfId="0" applyNumberFormat="1" applyFont="1" applyBorder="1" applyAlignment="1">
      <alignment horizontal="right" vertical="center"/>
    </xf>
    <xf numFmtId="0" fontId="59" fillId="0" borderId="3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/>
    </xf>
    <xf numFmtId="0" fontId="61" fillId="10" borderId="3" xfId="0" applyFont="1" applyFill="1" applyBorder="1" applyAlignment="1">
      <alignment vertical="center" wrapText="1"/>
    </xf>
    <xf numFmtId="0" fontId="59" fillId="0" borderId="15" xfId="0" applyFont="1" applyBorder="1" applyAlignment="1">
      <alignment horizontal="justify" vertical="center"/>
    </xf>
    <xf numFmtId="0" fontId="61" fillId="10" borderId="1" xfId="0" applyFont="1" applyFill="1" applyBorder="1" applyAlignment="1">
      <alignment vertical="center" wrapText="1"/>
    </xf>
    <xf numFmtId="0" fontId="61" fillId="10" borderId="2" xfId="0" applyFont="1" applyFill="1" applyBorder="1" applyAlignment="1">
      <alignment vertical="center" wrapText="1"/>
    </xf>
    <xf numFmtId="0" fontId="61" fillId="10" borderId="4" xfId="0" applyFont="1" applyFill="1" applyBorder="1" applyAlignment="1">
      <alignment vertical="center" wrapText="1"/>
    </xf>
    <xf numFmtId="3" fontId="61" fillId="0" borderId="3" xfId="0" applyNumberFormat="1" applyFont="1" applyBorder="1" applyAlignment="1">
      <alignment horizontal="right" vertical="center"/>
    </xf>
    <xf numFmtId="0" fontId="59" fillId="0" borderId="15" xfId="0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59" fillId="0" borderId="7" xfId="0" applyFont="1" applyBorder="1" applyAlignment="1">
      <alignment horizontal="justify" vertical="center"/>
    </xf>
    <xf numFmtId="0" fontId="59" fillId="0" borderId="8" xfId="0" applyFont="1" applyBorder="1" applyAlignment="1">
      <alignment horizontal="justify" vertical="center"/>
    </xf>
    <xf numFmtId="0" fontId="59" fillId="0" borderId="10" xfId="0" applyFont="1" applyBorder="1" applyAlignment="1">
      <alignment horizontal="justify" vertical="center"/>
    </xf>
    <xf numFmtId="0" fontId="59" fillId="0" borderId="6" xfId="0" applyFont="1" applyBorder="1" applyAlignment="1">
      <alignment horizontal="justify" vertical="center"/>
    </xf>
    <xf numFmtId="0" fontId="59" fillId="0" borderId="5" xfId="0" applyFont="1" applyBorder="1" applyAlignment="1">
      <alignment horizontal="justify" vertical="center"/>
    </xf>
    <xf numFmtId="0" fontId="59" fillId="0" borderId="9" xfId="0" applyFont="1" applyBorder="1" applyAlignment="1">
      <alignment horizontal="justify" vertical="center"/>
    </xf>
    <xf numFmtId="3" fontId="61" fillId="0" borderId="4" xfId="0" applyNumberFormat="1" applyFont="1" applyBorder="1" applyAlignment="1">
      <alignment horizontal="right" vertical="center"/>
    </xf>
    <xf numFmtId="0" fontId="61" fillId="0" borderId="7" xfId="0" applyFont="1" applyBorder="1" applyAlignment="1">
      <alignment horizontal="justify" vertical="center"/>
    </xf>
    <xf numFmtId="0" fontId="61" fillId="0" borderId="8" xfId="0" applyFont="1" applyBorder="1" applyAlignment="1">
      <alignment horizontal="justify" vertical="center"/>
    </xf>
    <xf numFmtId="0" fontId="61" fillId="0" borderId="10" xfId="0" applyFont="1" applyBorder="1" applyAlignment="1">
      <alignment horizontal="justify" vertical="center"/>
    </xf>
    <xf numFmtId="0" fontId="62" fillId="0" borderId="19" xfId="0" applyFont="1" applyBorder="1" applyAlignment="1">
      <alignment horizontal="justify" vertical="center"/>
    </xf>
    <xf numFmtId="0" fontId="62" fillId="0" borderId="0" xfId="0" applyFont="1" applyBorder="1" applyAlignment="1">
      <alignment horizontal="justify" vertical="center"/>
    </xf>
    <xf numFmtId="0" fontId="62" fillId="0" borderId="20" xfId="0" applyFont="1" applyBorder="1" applyAlignment="1">
      <alignment horizontal="justify" vertical="center"/>
    </xf>
    <xf numFmtId="0" fontId="59" fillId="0" borderId="1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9" fillId="0" borderId="15" xfId="0" applyFont="1" applyBorder="1" applyAlignment="1">
      <alignment horizontal="left" vertical="top" wrapText="1"/>
    </xf>
    <xf numFmtId="0" fontId="59" fillId="0" borderId="0" xfId="0" applyFont="1" applyBorder="1" applyAlignment="1">
      <alignment horizontal="left" vertical="top" wrapText="1"/>
    </xf>
    <xf numFmtId="0" fontId="59" fillId="0" borderId="20" xfId="0" applyFont="1" applyBorder="1" applyAlignment="1">
      <alignment horizontal="left" vertical="top" wrapText="1"/>
    </xf>
    <xf numFmtId="3" fontId="61" fillId="0" borderId="21" xfId="0" applyNumberFormat="1" applyFont="1" applyBorder="1" applyAlignment="1">
      <alignment vertical="center"/>
    </xf>
    <xf numFmtId="0" fontId="58" fillId="0" borderId="0" xfId="0" applyFont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61" fillId="0" borderId="19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9" fillId="0" borderId="6" xfId="0" applyFont="1" applyBorder="1" applyAlignment="1">
      <alignment horizontal="left" vertical="center" indent="5"/>
    </xf>
    <xf numFmtId="0" fontId="9" fillId="0" borderId="5" xfId="0" applyFont="1" applyBorder="1" applyAlignment="1">
      <alignment horizontal="left" vertical="center" indent="5"/>
    </xf>
    <xf numFmtId="0" fontId="9" fillId="0" borderId="9" xfId="0" applyFont="1" applyBorder="1" applyAlignment="1">
      <alignment horizontal="left" vertical="center" indent="5"/>
    </xf>
    <xf numFmtId="0" fontId="20" fillId="9" borderId="21" xfId="0" applyFont="1" applyFill="1" applyBorder="1" applyAlignment="1">
      <alignment vertical="center"/>
    </xf>
    <xf numFmtId="0" fontId="59" fillId="0" borderId="7" xfId="0" applyFont="1" applyBorder="1" applyAlignment="1">
      <alignment vertical="center"/>
    </xf>
    <xf numFmtId="0" fontId="59" fillId="0" borderId="8" xfId="0" applyFont="1" applyBorder="1" applyAlignment="1">
      <alignment vertical="center"/>
    </xf>
    <xf numFmtId="0" fontId="59" fillId="0" borderId="10" xfId="0" applyFont="1" applyBorder="1" applyAlignment="1">
      <alignment vertical="center"/>
    </xf>
    <xf numFmtId="0" fontId="9" fillId="0" borderId="19" xfId="0" applyFont="1" applyBorder="1" applyAlignment="1">
      <alignment horizontal="left" vertical="center" indent="5"/>
    </xf>
    <xf numFmtId="0" fontId="9" fillId="0" borderId="0" xfId="0" applyFont="1" applyBorder="1" applyAlignment="1">
      <alignment horizontal="left" vertical="center" indent="5"/>
    </xf>
    <xf numFmtId="0" fontId="9" fillId="0" borderId="20" xfId="0" applyFont="1" applyBorder="1" applyAlignment="1">
      <alignment horizontal="left" vertical="center" indent="5"/>
    </xf>
    <xf numFmtId="0" fontId="0" fillId="0" borderId="0" xfId="0" applyAlignment="1">
      <alignment horizontal="center"/>
    </xf>
    <xf numFmtId="0" fontId="7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</cellXfs>
  <cellStyles count="5">
    <cellStyle name="Normal 2" xfId="1" xr:uid="{00000000-0005-0000-0000-000001000000}"/>
    <cellStyle name="Normalno" xfId="0" builtinId="0"/>
    <cellStyle name="Obično_1Prihodi-rashodi2004 2" xfId="3" xr:uid="{00000000-0005-0000-0000-000002000000}"/>
    <cellStyle name="Obično_obračun 2009 prva strana 2" xfId="2" xr:uid="{00000000-0005-0000-0000-000003000000}"/>
    <cellStyle name="Valuta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kovic/Desktop/Marija/USB%2018.10.2022/FINACIJSKI%20PLAN%202023-JELENA/Za%20upravno%20vije&#263;e/Tablica%20za%20izradu%20financijskih%20planova%20prora&#269;unskih%20korisnika2022-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NA TABLICA"/>
      <sheetName val="SAŽETAK"/>
      <sheetName val=" Račun prihoda i rashoda"/>
      <sheetName val="Rashodi prema funkcijskoj kl"/>
      <sheetName val="Račun financiranja"/>
      <sheetName val="POSEBNI DIO"/>
      <sheetName val="List2"/>
    </sheetNames>
    <sheetDataSet>
      <sheetData sheetId="0"/>
      <sheetData sheetId="1"/>
      <sheetData sheetId="2"/>
      <sheetData sheetId="3"/>
      <sheetData sheetId="4"/>
      <sheetData sheetId="5">
        <row r="55">
          <cell r="H55">
            <v>6304.3333996947376</v>
          </cell>
        </row>
        <row r="60">
          <cell r="H60">
            <v>0</v>
          </cell>
        </row>
        <row r="67">
          <cell r="H67">
            <v>0</v>
          </cell>
          <cell r="J67">
            <v>0</v>
          </cell>
          <cell r="L67">
            <v>0</v>
          </cell>
          <cell r="N67">
            <v>0</v>
          </cell>
        </row>
        <row r="70">
          <cell r="H70">
            <v>0</v>
          </cell>
          <cell r="L70">
            <v>0</v>
          </cell>
          <cell r="N70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83"/>
  <sheetViews>
    <sheetView tabSelected="1" zoomScaleNormal="100" workbookViewId="0">
      <selection activeCell="G23" sqref="G23"/>
    </sheetView>
  </sheetViews>
  <sheetFormatPr defaultRowHeight="15.75"/>
  <cols>
    <col min="1" max="1" width="3.7109375" style="26" customWidth="1"/>
    <col min="2" max="4" width="9.140625" style="26"/>
    <col min="5" max="5" width="20.28515625" style="26" customWidth="1"/>
    <col min="6" max="9" width="15.7109375" style="26" customWidth="1"/>
    <col min="10" max="10" width="16.5703125" style="26" customWidth="1"/>
    <col min="11" max="11" width="0.28515625" style="26" customWidth="1"/>
    <col min="12" max="14" width="9.140625" style="26"/>
    <col min="15" max="15" width="18.85546875" style="26" bestFit="1" customWidth="1"/>
    <col min="16" max="16384" width="9.140625" style="26"/>
  </cols>
  <sheetData>
    <row r="3" spans="1:11" ht="54.75" customHeight="1">
      <c r="A3" s="219" t="s">
        <v>111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4" spans="1:11" ht="42" customHeight="1">
      <c r="A4" s="221" t="s">
        <v>200</v>
      </c>
      <c r="B4" s="221"/>
      <c r="C4" s="221"/>
      <c r="D4" s="221"/>
      <c r="E4" s="221"/>
      <c r="F4" s="221"/>
      <c r="G4" s="221"/>
      <c r="H4" s="221"/>
      <c r="I4" s="221"/>
      <c r="J4" s="221"/>
    </row>
    <row r="5" spans="1:11" ht="18" customHeight="1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1">
      <c r="A6" s="222" t="s">
        <v>26</v>
      </c>
      <c r="B6" s="222"/>
      <c r="C6" s="222"/>
      <c r="D6" s="222"/>
      <c r="E6" s="222"/>
      <c r="F6" s="222"/>
      <c r="G6" s="222"/>
      <c r="H6" s="222"/>
      <c r="I6" s="222"/>
      <c r="J6" s="223"/>
    </row>
    <row r="7" spans="1:11">
      <c r="A7" s="89"/>
      <c r="B7" s="89"/>
      <c r="C7" s="89"/>
      <c r="D7" s="89"/>
      <c r="E7" s="89"/>
      <c r="F7" s="220" t="s">
        <v>103</v>
      </c>
      <c r="G7" s="220"/>
      <c r="H7" s="89"/>
      <c r="I7" s="89"/>
      <c r="J7" s="103"/>
    </row>
    <row r="8" spans="1:11" ht="35.25" customHeight="1">
      <c r="A8" s="219" t="s">
        <v>102</v>
      </c>
      <c r="B8" s="219"/>
      <c r="C8" s="219"/>
      <c r="D8" s="219"/>
      <c r="E8" s="219"/>
      <c r="F8" s="219"/>
      <c r="G8" s="219"/>
      <c r="H8" s="219"/>
      <c r="I8" s="219"/>
      <c r="J8" s="219"/>
    </row>
    <row r="9" spans="1:11" ht="18" customHeight="1">
      <c r="A9" s="197" t="s">
        <v>30</v>
      </c>
      <c r="B9" s="198"/>
      <c r="C9" s="198"/>
      <c r="D9" s="198"/>
      <c r="E9" s="198"/>
      <c r="F9" s="198"/>
      <c r="G9" s="198"/>
      <c r="H9" s="198"/>
      <c r="I9" s="198"/>
      <c r="J9" s="198"/>
    </row>
    <row r="10" spans="1:11">
      <c r="A10" s="27"/>
      <c r="B10" s="28"/>
      <c r="C10" s="28"/>
      <c r="D10" s="28"/>
      <c r="E10" s="29"/>
      <c r="F10" s="29"/>
      <c r="G10" s="29"/>
      <c r="H10" s="30"/>
      <c r="I10" s="30"/>
      <c r="J10" s="48" t="s">
        <v>44</v>
      </c>
      <c r="K10" s="26">
        <v>7.5345000000000004</v>
      </c>
    </row>
    <row r="11" spans="1:11" ht="25.5" customHeight="1">
      <c r="A11" s="213" t="s">
        <v>114</v>
      </c>
      <c r="B11" s="214"/>
      <c r="C11" s="214"/>
      <c r="D11" s="214"/>
      <c r="E11" s="215"/>
      <c r="F11" s="18" t="s">
        <v>45</v>
      </c>
      <c r="G11" s="18" t="s">
        <v>46</v>
      </c>
      <c r="H11" s="18" t="s">
        <v>47</v>
      </c>
      <c r="I11" s="18" t="s">
        <v>34</v>
      </c>
      <c r="J11" s="19" t="s">
        <v>35</v>
      </c>
    </row>
    <row r="12" spans="1:11">
      <c r="A12" s="216"/>
      <c r="B12" s="217"/>
      <c r="C12" s="217"/>
      <c r="D12" s="217"/>
      <c r="E12" s="218"/>
      <c r="F12" s="20" t="s">
        <v>42</v>
      </c>
      <c r="G12" s="20" t="s">
        <v>42</v>
      </c>
      <c r="H12" s="20" t="s">
        <v>42</v>
      </c>
      <c r="I12" s="20" t="s">
        <v>42</v>
      </c>
      <c r="J12" s="21" t="s">
        <v>42</v>
      </c>
    </row>
    <row r="13" spans="1:11">
      <c r="A13" s="199" t="s">
        <v>0</v>
      </c>
      <c r="B13" s="200"/>
      <c r="C13" s="200"/>
      <c r="D13" s="200"/>
      <c r="E13" s="201"/>
      <c r="F13" s="40">
        <f>F14+F15</f>
        <v>1947561</v>
      </c>
      <c r="G13" s="40">
        <f t="shared" ref="G13:J13" si="0">G14+G15</f>
        <v>2125264</v>
      </c>
      <c r="H13" s="40">
        <f t="shared" si="0"/>
        <v>2483195</v>
      </c>
      <c r="I13" s="40">
        <f t="shared" si="0"/>
        <v>2547723</v>
      </c>
      <c r="J13" s="40">
        <f t="shared" si="0"/>
        <v>2714052</v>
      </c>
    </row>
    <row r="14" spans="1:11" ht="15" customHeight="1">
      <c r="A14" s="22">
        <v>6</v>
      </c>
      <c r="B14" s="16" t="s">
        <v>12</v>
      </c>
      <c r="C14" s="41"/>
      <c r="D14" s="41"/>
      <c r="E14" s="42"/>
      <c r="F14" s="43">
        <v>1946897</v>
      </c>
      <c r="G14" s="43">
        <v>2125264</v>
      </c>
      <c r="H14" s="43">
        <f>' Račun prihoda i rashoda'!G11</f>
        <v>2483195</v>
      </c>
      <c r="I14" s="43">
        <f>' Račun prihoda i rashoda'!H11</f>
        <v>2547723</v>
      </c>
      <c r="J14" s="43">
        <f>' Račun prihoda i rashoda'!I11</f>
        <v>2714052</v>
      </c>
    </row>
    <row r="15" spans="1:11">
      <c r="A15" s="22">
        <v>7</v>
      </c>
      <c r="B15" s="16" t="s">
        <v>13</v>
      </c>
      <c r="C15" s="44"/>
      <c r="D15" s="44"/>
      <c r="E15" s="42"/>
      <c r="F15" s="43">
        <v>664</v>
      </c>
      <c r="G15" s="43">
        <v>0</v>
      </c>
      <c r="H15" s="43">
        <v>0</v>
      </c>
      <c r="I15" s="43">
        <v>0</v>
      </c>
      <c r="J15" s="43">
        <v>0</v>
      </c>
    </row>
    <row r="16" spans="1:11">
      <c r="A16" s="45" t="s">
        <v>2</v>
      </c>
      <c r="B16" s="46"/>
      <c r="C16" s="46"/>
      <c r="D16" s="46"/>
      <c r="E16" s="39"/>
      <c r="F16" s="40">
        <f>F17+F18</f>
        <v>1958468.37</v>
      </c>
      <c r="G16" s="40">
        <f t="shared" ref="G16:J16" si="1">G17+G18</f>
        <v>2138204.913399695</v>
      </c>
      <c r="H16" s="40">
        <f t="shared" si="1"/>
        <v>2491158</v>
      </c>
      <c r="I16" s="40">
        <f t="shared" si="1"/>
        <v>2547723</v>
      </c>
      <c r="J16" s="40">
        <f t="shared" si="1"/>
        <v>2714052</v>
      </c>
    </row>
    <row r="17" spans="1:15" ht="15" customHeight="1">
      <c r="A17" s="22">
        <v>3</v>
      </c>
      <c r="B17" s="16" t="s">
        <v>16</v>
      </c>
      <c r="C17" s="41"/>
      <c r="D17" s="41"/>
      <c r="E17" s="47"/>
      <c r="F17" s="43">
        <f>' Račun prihoda i rashoda'!E32</f>
        <v>1937805.01</v>
      </c>
      <c r="G17" s="43">
        <f>' Račun prihoda i rashoda'!F32</f>
        <v>2113983</v>
      </c>
      <c r="H17" s="43">
        <f>' Račun prihoda i rashoda'!G32</f>
        <v>2469125</v>
      </c>
      <c r="I17" s="43">
        <f>' Račun prihoda i rashoda'!H32</f>
        <v>2529141</v>
      </c>
      <c r="J17" s="43">
        <f>' Račun prihoda i rashoda'!I32</f>
        <v>2695470</v>
      </c>
    </row>
    <row r="18" spans="1:15">
      <c r="A18" s="22">
        <v>4</v>
      </c>
      <c r="B18" s="16" t="s">
        <v>18</v>
      </c>
      <c r="C18" s="44"/>
      <c r="D18" s="44"/>
      <c r="E18" s="42"/>
      <c r="F18" s="43">
        <f>' Račun prihoda i rashoda'!E46</f>
        <v>20663.36</v>
      </c>
      <c r="G18" s="43">
        <f>' Račun prihoda i rashoda'!F46</f>
        <v>24221.913399694738</v>
      </c>
      <c r="H18" s="43">
        <f>' Račun prihoda i rashoda'!G46</f>
        <v>22033</v>
      </c>
      <c r="I18" s="43">
        <f>' Račun prihoda i rashoda'!H46</f>
        <v>18582</v>
      </c>
      <c r="J18" s="43">
        <f>' Račun prihoda i rashoda'!I46</f>
        <v>18582</v>
      </c>
    </row>
    <row r="19" spans="1:15">
      <c r="A19" s="202" t="s">
        <v>3</v>
      </c>
      <c r="B19" s="200"/>
      <c r="C19" s="200"/>
      <c r="D19" s="200"/>
      <c r="E19" s="203"/>
      <c r="F19" s="40">
        <f>F13-F16</f>
        <v>-10907.370000000112</v>
      </c>
      <c r="G19" s="40">
        <f t="shared" ref="G19:J19" si="2">G13-G16</f>
        <v>-12940.913399694953</v>
      </c>
      <c r="H19" s="40">
        <f t="shared" si="2"/>
        <v>-7963</v>
      </c>
      <c r="I19" s="40">
        <f t="shared" si="2"/>
        <v>0</v>
      </c>
      <c r="J19" s="40">
        <f t="shared" si="2"/>
        <v>0</v>
      </c>
    </row>
    <row r="20" spans="1:15">
      <c r="A20" s="31"/>
      <c r="B20" s="32"/>
      <c r="C20" s="32"/>
      <c r="D20" s="32"/>
      <c r="E20" s="32"/>
      <c r="F20" s="25"/>
      <c r="G20" s="25"/>
      <c r="H20" s="25"/>
      <c r="I20" s="25"/>
      <c r="J20" s="25"/>
    </row>
    <row r="21" spans="1:15" ht="25.5" customHeight="1">
      <c r="A21" s="213" t="s">
        <v>114</v>
      </c>
      <c r="B21" s="214"/>
      <c r="C21" s="214"/>
      <c r="D21" s="214"/>
      <c r="E21" s="215"/>
      <c r="F21" s="18" t="s">
        <v>45</v>
      </c>
      <c r="G21" s="18" t="s">
        <v>46</v>
      </c>
      <c r="H21" s="18" t="s">
        <v>47</v>
      </c>
      <c r="I21" s="18" t="s">
        <v>34</v>
      </c>
      <c r="J21" s="19" t="s">
        <v>35</v>
      </c>
    </row>
    <row r="22" spans="1:15" ht="15" customHeight="1">
      <c r="A22" s="216"/>
      <c r="B22" s="217"/>
      <c r="C22" s="217"/>
      <c r="D22" s="217"/>
      <c r="E22" s="218"/>
      <c r="F22" s="20" t="s">
        <v>43</v>
      </c>
      <c r="G22" s="20" t="s">
        <v>43</v>
      </c>
      <c r="H22" s="20" t="s">
        <v>43</v>
      </c>
      <c r="I22" s="20" t="s">
        <v>43</v>
      </c>
      <c r="J22" s="21" t="s">
        <v>43</v>
      </c>
      <c r="O22" s="165"/>
    </row>
    <row r="23" spans="1:15" ht="15" customHeight="1">
      <c r="A23" s="199" t="s">
        <v>0</v>
      </c>
      <c r="B23" s="200"/>
      <c r="C23" s="200"/>
      <c r="D23" s="200"/>
      <c r="E23" s="201"/>
      <c r="F23" s="83">
        <f>F24+F25</f>
        <v>14673898.050000001</v>
      </c>
      <c r="G23" s="40">
        <f t="shared" ref="G23:J23" si="3">G24+G25</f>
        <v>16012800</v>
      </c>
      <c r="H23" s="40">
        <f t="shared" si="3"/>
        <v>18709633</v>
      </c>
      <c r="I23" s="40">
        <f t="shared" si="3"/>
        <v>19195818.943500001</v>
      </c>
      <c r="J23" s="40">
        <f t="shared" si="3"/>
        <v>20449024.794</v>
      </c>
    </row>
    <row r="24" spans="1:15" ht="15" customHeight="1">
      <c r="A24" s="22">
        <v>6</v>
      </c>
      <c r="B24" s="16" t="s">
        <v>12</v>
      </c>
      <c r="C24" s="41"/>
      <c r="D24" s="41"/>
      <c r="E24" s="42"/>
      <c r="F24" s="82">
        <v>14668898.050000001</v>
      </c>
      <c r="G24" s="43">
        <v>16012800</v>
      </c>
      <c r="H24" s="43">
        <v>18709633</v>
      </c>
      <c r="I24" s="43">
        <f>I14*K10</f>
        <v>19195818.943500001</v>
      </c>
      <c r="J24" s="43">
        <f>J14*K10</f>
        <v>20449024.794</v>
      </c>
    </row>
    <row r="25" spans="1:15">
      <c r="A25" s="22">
        <v>7</v>
      </c>
      <c r="B25" s="16" t="s">
        <v>13</v>
      </c>
      <c r="C25" s="44"/>
      <c r="D25" s="44"/>
      <c r="E25" s="42"/>
      <c r="F25" s="82">
        <v>5000</v>
      </c>
      <c r="G25" s="43">
        <v>0</v>
      </c>
      <c r="H25" s="43">
        <v>0</v>
      </c>
      <c r="I25" s="43">
        <v>0</v>
      </c>
      <c r="J25" s="43">
        <v>0</v>
      </c>
    </row>
    <row r="26" spans="1:15" ht="18" customHeight="1">
      <c r="A26" s="45" t="s">
        <v>2</v>
      </c>
      <c r="B26" s="46"/>
      <c r="C26" s="46"/>
      <c r="D26" s="46"/>
      <c r="E26" s="39"/>
      <c r="F26" s="83">
        <f>F27+F28</f>
        <v>14756077.92</v>
      </c>
      <c r="G26" s="40">
        <f t="shared" ref="G26:J26" si="4">G27+G28</f>
        <v>16110305</v>
      </c>
      <c r="H26" s="40">
        <f t="shared" si="4"/>
        <v>18769630</v>
      </c>
      <c r="I26" s="40">
        <f t="shared" si="4"/>
        <v>19195818.943500001</v>
      </c>
      <c r="J26" s="40">
        <f t="shared" si="4"/>
        <v>20449024.794</v>
      </c>
    </row>
    <row r="27" spans="1:15">
      <c r="A27" s="22">
        <v>3</v>
      </c>
      <c r="B27" s="16" t="s">
        <v>16</v>
      </c>
      <c r="C27" s="44"/>
      <c r="D27" s="44"/>
      <c r="E27" s="42"/>
      <c r="F27" s="82">
        <v>14600389.949999999</v>
      </c>
      <c r="G27" s="43">
        <v>15927805</v>
      </c>
      <c r="H27" s="43">
        <v>18603622</v>
      </c>
      <c r="I27" s="43">
        <f>I17*K10</f>
        <v>19055812.864500001</v>
      </c>
      <c r="J27" s="43">
        <f>J17*K10</f>
        <v>20309018.715</v>
      </c>
    </row>
    <row r="28" spans="1:15" ht="15" customHeight="1">
      <c r="A28" s="22">
        <v>4</v>
      </c>
      <c r="B28" s="16" t="s">
        <v>18</v>
      </c>
      <c r="C28" s="44"/>
      <c r="D28" s="44"/>
      <c r="E28" s="42"/>
      <c r="F28" s="82">
        <v>155687.97</v>
      </c>
      <c r="G28" s="43">
        <v>182500</v>
      </c>
      <c r="H28" s="43">
        <v>166008</v>
      </c>
      <c r="I28" s="43">
        <f>I18*K10</f>
        <v>140006.079</v>
      </c>
      <c r="J28" s="43">
        <f>J18*K10</f>
        <v>140006.079</v>
      </c>
    </row>
    <row r="29" spans="1:15">
      <c r="A29" s="202" t="s">
        <v>3</v>
      </c>
      <c r="B29" s="200"/>
      <c r="C29" s="200"/>
      <c r="D29" s="200"/>
      <c r="E29" s="203"/>
      <c r="F29" s="83">
        <f>F23-F26</f>
        <v>-82179.86999999918</v>
      </c>
      <c r="G29" s="40">
        <f t="shared" ref="G29:J29" si="5">G23-G26</f>
        <v>-97505</v>
      </c>
      <c r="H29" s="40">
        <f t="shared" si="5"/>
        <v>-59997</v>
      </c>
      <c r="I29" s="40">
        <f t="shared" si="5"/>
        <v>0</v>
      </c>
      <c r="J29" s="40">
        <f t="shared" si="5"/>
        <v>0</v>
      </c>
    </row>
    <row r="30" spans="1:15" ht="18" customHeight="1">
      <c r="A30" s="17"/>
      <c r="B30" s="33"/>
      <c r="C30" s="33"/>
      <c r="D30" s="33"/>
      <c r="E30" s="33"/>
      <c r="F30" s="33"/>
      <c r="G30" s="33"/>
      <c r="H30" s="33"/>
      <c r="I30" s="34"/>
      <c r="J30" s="34"/>
    </row>
    <row r="31" spans="1:15">
      <c r="A31" s="197" t="s">
        <v>31</v>
      </c>
      <c r="B31" s="197"/>
      <c r="C31" s="197"/>
      <c r="D31" s="197"/>
      <c r="E31" s="197"/>
      <c r="F31" s="197"/>
      <c r="G31" s="197"/>
      <c r="H31" s="197"/>
      <c r="I31" s="197"/>
      <c r="J31" s="197"/>
    </row>
    <row r="32" spans="1:15">
      <c r="A32" s="17"/>
      <c r="B32" s="33"/>
      <c r="C32" s="33"/>
      <c r="D32" s="33"/>
      <c r="E32" s="33"/>
      <c r="F32" s="33"/>
      <c r="G32" s="33"/>
      <c r="H32" s="33"/>
      <c r="I32" s="34"/>
      <c r="J32" s="48" t="s">
        <v>44</v>
      </c>
    </row>
    <row r="33" spans="1:13" ht="25.5" customHeight="1">
      <c r="A33" s="213" t="s">
        <v>114</v>
      </c>
      <c r="B33" s="214"/>
      <c r="C33" s="214"/>
      <c r="D33" s="214"/>
      <c r="E33" s="215"/>
      <c r="F33" s="18" t="s">
        <v>48</v>
      </c>
      <c r="G33" s="18" t="s">
        <v>49</v>
      </c>
      <c r="H33" s="18" t="s">
        <v>47</v>
      </c>
      <c r="I33" s="18" t="s">
        <v>34</v>
      </c>
      <c r="J33" s="19" t="s">
        <v>35</v>
      </c>
    </row>
    <row r="34" spans="1:13">
      <c r="A34" s="216"/>
      <c r="B34" s="217"/>
      <c r="C34" s="217"/>
      <c r="D34" s="217"/>
      <c r="E34" s="218"/>
      <c r="F34" s="20" t="s">
        <v>42</v>
      </c>
      <c r="G34" s="20" t="s">
        <v>42</v>
      </c>
      <c r="H34" s="20" t="s">
        <v>42</v>
      </c>
      <c r="I34" s="20" t="s">
        <v>42</v>
      </c>
      <c r="J34" s="21" t="s">
        <v>42</v>
      </c>
    </row>
    <row r="35" spans="1:13" ht="15" customHeight="1">
      <c r="A35" s="22">
        <v>8</v>
      </c>
      <c r="B35" s="49" t="s">
        <v>23</v>
      </c>
      <c r="C35" s="44"/>
      <c r="D35" s="44"/>
      <c r="E35" s="42"/>
      <c r="F35" s="43">
        <v>0</v>
      </c>
      <c r="G35" s="43">
        <v>0</v>
      </c>
      <c r="H35" s="43">
        <v>0</v>
      </c>
      <c r="I35" s="43">
        <v>0</v>
      </c>
      <c r="J35" s="43">
        <v>0</v>
      </c>
      <c r="M35" s="35"/>
    </row>
    <row r="36" spans="1:13" ht="15" customHeight="1">
      <c r="A36" s="22">
        <v>5</v>
      </c>
      <c r="B36" s="16" t="s">
        <v>24</v>
      </c>
      <c r="C36" s="44"/>
      <c r="D36" s="44"/>
      <c r="E36" s="42"/>
      <c r="F36" s="43">
        <v>0</v>
      </c>
      <c r="G36" s="43">
        <v>0</v>
      </c>
      <c r="H36" s="43">
        <v>0</v>
      </c>
      <c r="I36" s="43">
        <v>0</v>
      </c>
      <c r="J36" s="43">
        <v>0</v>
      </c>
      <c r="M36" s="35"/>
    </row>
    <row r="37" spans="1:13">
      <c r="A37" s="202" t="s">
        <v>4</v>
      </c>
      <c r="B37" s="200"/>
      <c r="C37" s="200"/>
      <c r="D37" s="200"/>
      <c r="E37" s="203"/>
      <c r="F37" s="40">
        <f>F35-F36</f>
        <v>0</v>
      </c>
      <c r="G37" s="40">
        <f t="shared" ref="G37:J37" si="6">G35-G36</f>
        <v>0</v>
      </c>
      <c r="H37" s="40">
        <f t="shared" si="6"/>
        <v>0</v>
      </c>
      <c r="I37" s="40">
        <f t="shared" si="6"/>
        <v>0</v>
      </c>
      <c r="J37" s="40">
        <f t="shared" si="6"/>
        <v>0</v>
      </c>
    </row>
    <row r="38" spans="1:13">
      <c r="A38" s="17"/>
      <c r="B38" s="33"/>
      <c r="C38" s="33"/>
      <c r="D38" s="33"/>
      <c r="E38" s="33"/>
      <c r="F38" s="33"/>
      <c r="G38" s="33"/>
      <c r="H38" s="33"/>
      <c r="I38" s="34"/>
      <c r="J38" s="34"/>
    </row>
    <row r="39" spans="1:13" ht="25.5" customHeight="1">
      <c r="A39" s="213" t="s">
        <v>114</v>
      </c>
      <c r="B39" s="214"/>
      <c r="C39" s="214"/>
      <c r="D39" s="214"/>
      <c r="E39" s="215"/>
      <c r="F39" s="18" t="s">
        <v>48</v>
      </c>
      <c r="G39" s="18" t="s">
        <v>49</v>
      </c>
      <c r="H39" s="18" t="s">
        <v>47</v>
      </c>
      <c r="I39" s="18" t="s">
        <v>34</v>
      </c>
      <c r="J39" s="19" t="s">
        <v>35</v>
      </c>
    </row>
    <row r="40" spans="1:13">
      <c r="A40" s="216"/>
      <c r="B40" s="217"/>
      <c r="C40" s="217"/>
      <c r="D40" s="217"/>
      <c r="E40" s="218"/>
      <c r="F40" s="20" t="s">
        <v>43</v>
      </c>
      <c r="G40" s="20" t="s">
        <v>43</v>
      </c>
      <c r="H40" s="20" t="s">
        <v>43</v>
      </c>
      <c r="I40" s="20" t="s">
        <v>43</v>
      </c>
      <c r="J40" s="21" t="s">
        <v>43</v>
      </c>
    </row>
    <row r="41" spans="1:13">
      <c r="A41" s="22">
        <v>8</v>
      </c>
      <c r="B41" s="49" t="s">
        <v>23</v>
      </c>
      <c r="C41" s="44"/>
      <c r="D41" s="44"/>
      <c r="E41" s="42"/>
      <c r="F41" s="43">
        <v>0</v>
      </c>
      <c r="G41" s="43">
        <v>0</v>
      </c>
      <c r="H41" s="43">
        <v>0</v>
      </c>
      <c r="I41" s="43">
        <v>0</v>
      </c>
      <c r="J41" s="43">
        <v>0</v>
      </c>
      <c r="M41" s="35"/>
    </row>
    <row r="42" spans="1:13">
      <c r="A42" s="22">
        <v>5</v>
      </c>
      <c r="B42" s="16" t="s">
        <v>24</v>
      </c>
      <c r="C42" s="44"/>
      <c r="D42" s="44"/>
      <c r="E42" s="42"/>
      <c r="F42" s="43">
        <v>0</v>
      </c>
      <c r="G42" s="43">
        <v>0</v>
      </c>
      <c r="H42" s="43">
        <v>0</v>
      </c>
      <c r="I42" s="43">
        <v>0</v>
      </c>
      <c r="J42" s="43">
        <v>0</v>
      </c>
      <c r="M42" s="35"/>
    </row>
    <row r="43" spans="1:13">
      <c r="A43" s="202" t="s">
        <v>4</v>
      </c>
      <c r="B43" s="200"/>
      <c r="C43" s="200"/>
      <c r="D43" s="200"/>
      <c r="E43" s="203"/>
      <c r="F43" s="40">
        <f>F41-F42</f>
        <v>0</v>
      </c>
      <c r="G43" s="40">
        <f t="shared" ref="G43:I43" si="7">G41-G42</f>
        <v>0</v>
      </c>
      <c r="H43" s="40">
        <f>H41-H42</f>
        <v>0</v>
      </c>
      <c r="I43" s="40">
        <f t="shared" si="7"/>
        <v>0</v>
      </c>
      <c r="J43" s="40">
        <f>J41-J42</f>
        <v>0</v>
      </c>
    </row>
    <row r="44" spans="1:13">
      <c r="A44" s="36"/>
      <c r="B44" s="33"/>
      <c r="C44" s="33"/>
      <c r="D44" s="33"/>
      <c r="E44" s="33"/>
      <c r="F44" s="33"/>
      <c r="G44" s="33"/>
      <c r="H44" s="33"/>
      <c r="I44" s="34"/>
      <c r="J44" s="34"/>
    </row>
    <row r="45" spans="1:13">
      <c r="A45" s="197" t="s">
        <v>40</v>
      </c>
      <c r="B45" s="198"/>
      <c r="C45" s="198"/>
      <c r="D45" s="198"/>
      <c r="E45" s="198"/>
      <c r="F45" s="198"/>
      <c r="G45" s="198"/>
      <c r="H45" s="198"/>
      <c r="I45" s="198"/>
      <c r="J45" s="198"/>
    </row>
    <row r="46" spans="1:13">
      <c r="A46" s="36"/>
      <c r="B46" s="33"/>
      <c r="C46" s="33"/>
      <c r="D46" s="33"/>
      <c r="E46" s="33"/>
      <c r="F46" s="33"/>
      <c r="G46" s="33"/>
      <c r="H46" s="33"/>
      <c r="I46" s="34"/>
      <c r="J46" s="34"/>
    </row>
    <row r="47" spans="1:13" ht="25.5" customHeight="1">
      <c r="A47" s="213" t="s">
        <v>114</v>
      </c>
      <c r="B47" s="214"/>
      <c r="C47" s="214"/>
      <c r="D47" s="214"/>
      <c r="E47" s="215"/>
      <c r="F47" s="18" t="s">
        <v>48</v>
      </c>
      <c r="G47" s="18" t="s">
        <v>49</v>
      </c>
      <c r="H47" s="18" t="s">
        <v>47</v>
      </c>
      <c r="I47" s="18" t="s">
        <v>34</v>
      </c>
      <c r="J47" s="19" t="s">
        <v>35</v>
      </c>
    </row>
    <row r="48" spans="1:13">
      <c r="A48" s="216"/>
      <c r="B48" s="217"/>
      <c r="C48" s="217"/>
      <c r="D48" s="217"/>
      <c r="E48" s="218"/>
      <c r="F48" s="20" t="s">
        <v>42</v>
      </c>
      <c r="G48" s="20" t="s">
        <v>42</v>
      </c>
      <c r="H48" s="20" t="s">
        <v>42</v>
      </c>
      <c r="I48" s="20" t="s">
        <v>42</v>
      </c>
      <c r="J48" s="21" t="s">
        <v>42</v>
      </c>
    </row>
    <row r="49" spans="1:15" ht="29.25" customHeight="1">
      <c r="A49" s="206" t="s">
        <v>32</v>
      </c>
      <c r="B49" s="207"/>
      <c r="C49" s="207"/>
      <c r="D49" s="207"/>
      <c r="E49" s="208"/>
      <c r="F49" s="54">
        <v>23848</v>
      </c>
      <c r="G49" s="54">
        <v>12941</v>
      </c>
      <c r="H49" s="55">
        <v>7963</v>
      </c>
      <c r="I49" s="55">
        <v>0</v>
      </c>
      <c r="J49" s="55">
        <v>0</v>
      </c>
    </row>
    <row r="50" spans="1:15">
      <c r="A50" s="50">
        <v>9</v>
      </c>
      <c r="B50" s="56" t="s">
        <v>50</v>
      </c>
      <c r="C50" s="38"/>
      <c r="D50" s="38"/>
      <c r="E50" s="38"/>
      <c r="F50" s="52">
        <v>23848</v>
      </c>
      <c r="G50" s="52">
        <v>12941</v>
      </c>
      <c r="H50" s="53">
        <v>7963</v>
      </c>
      <c r="I50" s="53">
        <v>0</v>
      </c>
      <c r="J50" s="53">
        <v>0</v>
      </c>
    </row>
    <row r="51" spans="1:15">
      <c r="A51" s="50">
        <v>9</v>
      </c>
      <c r="B51" s="56" t="s">
        <v>51</v>
      </c>
      <c r="C51" s="38"/>
      <c r="D51" s="38"/>
      <c r="E51" s="38"/>
      <c r="F51" s="52">
        <v>0</v>
      </c>
      <c r="G51" s="52">
        <v>0</v>
      </c>
      <c r="H51" s="52">
        <v>0</v>
      </c>
      <c r="I51" s="52">
        <v>0</v>
      </c>
      <c r="J51" s="52">
        <v>0</v>
      </c>
    </row>
    <row r="52" spans="1:15" ht="29.25" customHeight="1">
      <c r="A52" s="209" t="s">
        <v>52</v>
      </c>
      <c r="B52" s="210"/>
      <c r="C52" s="210"/>
      <c r="D52" s="210"/>
      <c r="E52" s="210"/>
      <c r="F52" s="40">
        <v>23848</v>
      </c>
      <c r="G52" s="40">
        <f t="shared" ref="G52:I52" si="8">G50-G51</f>
        <v>12941</v>
      </c>
      <c r="H52" s="40">
        <f>H50-H51</f>
        <v>7963</v>
      </c>
      <c r="I52" s="40">
        <f t="shared" si="8"/>
        <v>0</v>
      </c>
      <c r="J52" s="40">
        <f>J50-J51</f>
        <v>0</v>
      </c>
      <c r="O52" s="165"/>
    </row>
    <row r="53" spans="1:15">
      <c r="A53" s="36"/>
      <c r="B53" s="33"/>
      <c r="C53" s="33"/>
      <c r="D53" s="33"/>
      <c r="E53" s="33"/>
      <c r="F53" s="33"/>
      <c r="G53" s="33"/>
      <c r="H53" s="33"/>
      <c r="I53" s="34"/>
      <c r="J53" s="34"/>
    </row>
    <row r="54" spans="1:15" ht="25.5" customHeight="1">
      <c r="A54" s="213" t="s">
        <v>114</v>
      </c>
      <c r="B54" s="214"/>
      <c r="C54" s="214"/>
      <c r="D54" s="214"/>
      <c r="E54" s="215"/>
      <c r="F54" s="18" t="s">
        <v>48</v>
      </c>
      <c r="G54" s="18" t="s">
        <v>49</v>
      </c>
      <c r="H54" s="18" t="s">
        <v>47</v>
      </c>
      <c r="I54" s="18" t="s">
        <v>34</v>
      </c>
      <c r="J54" s="19" t="s">
        <v>35</v>
      </c>
    </row>
    <row r="55" spans="1:15">
      <c r="A55" s="216"/>
      <c r="B55" s="217"/>
      <c r="C55" s="217"/>
      <c r="D55" s="217"/>
      <c r="E55" s="218"/>
      <c r="F55" s="20" t="s">
        <v>43</v>
      </c>
      <c r="G55" s="20" t="s">
        <v>43</v>
      </c>
      <c r="H55" s="20" t="s">
        <v>43</v>
      </c>
      <c r="I55" s="20" t="s">
        <v>43</v>
      </c>
      <c r="J55" s="21" t="s">
        <v>43</v>
      </c>
    </row>
    <row r="56" spans="1:15" ht="29.25" customHeight="1">
      <c r="A56" s="206" t="s">
        <v>32</v>
      </c>
      <c r="B56" s="207"/>
      <c r="C56" s="207"/>
      <c r="D56" s="207"/>
      <c r="E56" s="208"/>
      <c r="F56" s="84">
        <v>179684.72</v>
      </c>
      <c r="G56" s="54">
        <v>97505</v>
      </c>
      <c r="H56" s="55">
        <v>59997</v>
      </c>
      <c r="I56" s="55">
        <v>0</v>
      </c>
      <c r="J56" s="55">
        <v>0</v>
      </c>
    </row>
    <row r="57" spans="1:15">
      <c r="A57" s="50">
        <v>9</v>
      </c>
      <c r="B57" s="56" t="s">
        <v>50</v>
      </c>
      <c r="C57" s="38"/>
      <c r="D57" s="38"/>
      <c r="E57" s="38"/>
      <c r="F57" s="85">
        <f>F56</f>
        <v>179684.72</v>
      </c>
      <c r="G57" s="52">
        <v>97505</v>
      </c>
      <c r="H57" s="53">
        <v>59997</v>
      </c>
      <c r="I57" s="53">
        <v>0</v>
      </c>
      <c r="J57" s="53">
        <v>0</v>
      </c>
    </row>
    <row r="58" spans="1:15">
      <c r="A58" s="50">
        <v>9</v>
      </c>
      <c r="B58" s="60" t="s">
        <v>51</v>
      </c>
      <c r="C58" s="38"/>
      <c r="D58" s="38"/>
      <c r="E58" s="38"/>
      <c r="F58" s="52">
        <v>0</v>
      </c>
      <c r="G58" s="52">
        <v>0</v>
      </c>
      <c r="H58" s="52">
        <v>0</v>
      </c>
      <c r="I58" s="52">
        <v>0</v>
      </c>
      <c r="J58" s="52">
        <v>0</v>
      </c>
    </row>
    <row r="59" spans="1:15" ht="29.25" customHeight="1">
      <c r="A59" s="209" t="s">
        <v>52</v>
      </c>
      <c r="B59" s="210"/>
      <c r="C59" s="210"/>
      <c r="D59" s="210"/>
      <c r="E59" s="210"/>
      <c r="F59" s="83">
        <f>F57-F58</f>
        <v>179684.72</v>
      </c>
      <c r="G59" s="40">
        <f t="shared" ref="G59" si="9">G57-G58</f>
        <v>97505</v>
      </c>
      <c r="H59" s="40">
        <f>H57-H58</f>
        <v>59997</v>
      </c>
      <c r="I59" s="40">
        <v>0</v>
      </c>
      <c r="J59" s="40">
        <f>J57-J58</f>
        <v>0</v>
      </c>
    </row>
    <row r="61" spans="1:15">
      <c r="A61" s="197" t="s">
        <v>53</v>
      </c>
      <c r="B61" s="198"/>
      <c r="C61" s="198"/>
      <c r="D61" s="198"/>
      <c r="E61" s="198"/>
      <c r="F61" s="198"/>
      <c r="G61" s="198"/>
      <c r="H61" s="198"/>
      <c r="I61" s="198"/>
      <c r="J61" s="198"/>
    </row>
    <row r="62" spans="1:15">
      <c r="A62" s="36"/>
      <c r="B62" s="33"/>
      <c r="C62" s="33"/>
      <c r="D62" s="33"/>
      <c r="E62" s="33"/>
      <c r="F62" s="33"/>
      <c r="G62" s="33"/>
      <c r="H62" s="33"/>
      <c r="I62" s="34"/>
      <c r="J62" s="34"/>
    </row>
    <row r="63" spans="1:15" ht="25.5" customHeight="1">
      <c r="A63" s="213" t="s">
        <v>41</v>
      </c>
      <c r="B63" s="214"/>
      <c r="C63" s="214"/>
      <c r="D63" s="214"/>
      <c r="E63" s="215"/>
      <c r="F63" s="18" t="s">
        <v>48</v>
      </c>
      <c r="G63" s="18" t="s">
        <v>49</v>
      </c>
      <c r="H63" s="18" t="s">
        <v>47</v>
      </c>
      <c r="I63" s="18" t="s">
        <v>34</v>
      </c>
      <c r="J63" s="19" t="s">
        <v>35</v>
      </c>
    </row>
    <row r="64" spans="1:15">
      <c r="A64" s="216"/>
      <c r="B64" s="217"/>
      <c r="C64" s="217"/>
      <c r="D64" s="217"/>
      <c r="E64" s="218"/>
      <c r="F64" s="20" t="s">
        <v>42</v>
      </c>
      <c r="G64" s="20" t="s">
        <v>42</v>
      </c>
      <c r="H64" s="20" t="s">
        <v>42</v>
      </c>
      <c r="I64" s="20" t="s">
        <v>42</v>
      </c>
      <c r="J64" s="21" t="s">
        <v>42</v>
      </c>
    </row>
    <row r="65" spans="1:10">
      <c r="A65" s="56" t="s">
        <v>54</v>
      </c>
      <c r="B65" s="57"/>
      <c r="C65" s="58"/>
      <c r="D65" s="58"/>
      <c r="E65" s="58"/>
      <c r="F65" s="52">
        <f>F13+F35+F50</f>
        <v>1971409</v>
      </c>
      <c r="G65" s="52">
        <f t="shared" ref="G65:J65" si="10">G13+G35+G50</f>
        <v>2138205</v>
      </c>
      <c r="H65" s="52">
        <f t="shared" si="10"/>
        <v>2491158</v>
      </c>
      <c r="I65" s="52">
        <f t="shared" si="10"/>
        <v>2547723</v>
      </c>
      <c r="J65" s="52">
        <f t="shared" si="10"/>
        <v>2714052</v>
      </c>
    </row>
    <row r="66" spans="1:10">
      <c r="A66" s="56" t="s">
        <v>55</v>
      </c>
      <c r="B66" s="57"/>
      <c r="C66" s="58"/>
      <c r="D66" s="58"/>
      <c r="E66" s="58"/>
      <c r="F66" s="52">
        <f>(F16+F36+F51)</f>
        <v>1958468.37</v>
      </c>
      <c r="G66" s="52">
        <f t="shared" ref="G66:J66" si="11">(G16+G36+G51)</f>
        <v>2138204.913399695</v>
      </c>
      <c r="H66" s="52">
        <f t="shared" si="11"/>
        <v>2491158</v>
      </c>
      <c r="I66" s="52">
        <f t="shared" si="11"/>
        <v>2547723</v>
      </c>
      <c r="J66" s="52">
        <f t="shared" si="11"/>
        <v>2714052</v>
      </c>
    </row>
    <row r="67" spans="1:10">
      <c r="A67" s="211" t="s">
        <v>56</v>
      </c>
      <c r="B67" s="212"/>
      <c r="C67" s="212"/>
      <c r="D67" s="212"/>
      <c r="E67" s="212"/>
      <c r="F67" s="59">
        <f>F65-F66</f>
        <v>12940.629999999888</v>
      </c>
      <c r="G67" s="59">
        <f t="shared" ref="G67:J67" si="12">G65-G66</f>
        <v>8.6600305046886206E-2</v>
      </c>
      <c r="H67" s="59">
        <f t="shared" si="12"/>
        <v>0</v>
      </c>
      <c r="I67" s="59">
        <f t="shared" si="12"/>
        <v>0</v>
      </c>
      <c r="J67" s="59">
        <f t="shared" si="12"/>
        <v>0</v>
      </c>
    </row>
    <row r="69" spans="1:10">
      <c r="A69" s="197" t="s">
        <v>53</v>
      </c>
      <c r="B69" s="198"/>
      <c r="C69" s="198"/>
      <c r="D69" s="198"/>
      <c r="E69" s="198"/>
      <c r="F69" s="198"/>
      <c r="G69" s="198"/>
      <c r="H69" s="198"/>
      <c r="I69" s="198"/>
      <c r="J69" s="198"/>
    </row>
    <row r="70" spans="1:10">
      <c r="A70" s="36"/>
      <c r="B70" s="33"/>
      <c r="C70" s="33"/>
      <c r="D70" s="33"/>
      <c r="E70" s="33"/>
      <c r="F70" s="33"/>
      <c r="G70" s="33"/>
      <c r="H70" s="33"/>
      <c r="I70" s="34"/>
      <c r="J70" s="34"/>
    </row>
    <row r="71" spans="1:10" ht="25.5" customHeight="1">
      <c r="A71" s="213" t="s">
        <v>41</v>
      </c>
      <c r="B71" s="214"/>
      <c r="C71" s="214"/>
      <c r="D71" s="214"/>
      <c r="E71" s="215"/>
      <c r="F71" s="18" t="s">
        <v>48</v>
      </c>
      <c r="G71" s="18" t="s">
        <v>49</v>
      </c>
      <c r="H71" s="18" t="s">
        <v>47</v>
      </c>
      <c r="I71" s="18" t="s">
        <v>34</v>
      </c>
      <c r="J71" s="19" t="s">
        <v>35</v>
      </c>
    </row>
    <row r="72" spans="1:10">
      <c r="A72" s="216"/>
      <c r="B72" s="217"/>
      <c r="C72" s="217"/>
      <c r="D72" s="217"/>
      <c r="E72" s="218"/>
      <c r="F72" s="20" t="s">
        <v>43</v>
      </c>
      <c r="G72" s="20" t="s">
        <v>43</v>
      </c>
      <c r="H72" s="20" t="s">
        <v>43</v>
      </c>
      <c r="I72" s="20" t="s">
        <v>43</v>
      </c>
      <c r="J72" s="21" t="s">
        <v>43</v>
      </c>
    </row>
    <row r="73" spans="1:10">
      <c r="A73" s="37" t="s">
        <v>54</v>
      </c>
      <c r="B73" s="51"/>
      <c r="C73" s="38"/>
      <c r="D73" s="38"/>
      <c r="E73" s="38"/>
      <c r="F73" s="85">
        <f>F23+F41+F57</f>
        <v>14853582.770000001</v>
      </c>
      <c r="G73" s="52">
        <f t="shared" ref="G73:J73" si="13">G23+G41+G57</f>
        <v>16110305</v>
      </c>
      <c r="H73" s="52">
        <f t="shared" si="13"/>
        <v>18769630</v>
      </c>
      <c r="I73" s="52">
        <f t="shared" si="13"/>
        <v>19195818.943500001</v>
      </c>
      <c r="J73" s="52">
        <f t="shared" si="13"/>
        <v>20449024.794</v>
      </c>
    </row>
    <row r="74" spans="1:10">
      <c r="A74" s="37" t="s">
        <v>55</v>
      </c>
      <c r="B74" s="51"/>
      <c r="C74" s="38"/>
      <c r="D74" s="38"/>
      <c r="E74" s="38"/>
      <c r="F74" s="85">
        <f>F26+F42+F58</f>
        <v>14756077.92</v>
      </c>
      <c r="G74" s="52">
        <f t="shared" ref="G74:J74" si="14">G26+G42+G58</f>
        <v>16110305</v>
      </c>
      <c r="H74" s="52">
        <f t="shared" si="14"/>
        <v>18769630</v>
      </c>
      <c r="I74" s="52">
        <f t="shared" si="14"/>
        <v>19195818.943500001</v>
      </c>
      <c r="J74" s="52">
        <f t="shared" si="14"/>
        <v>20449024.794</v>
      </c>
    </row>
    <row r="75" spans="1:10">
      <c r="A75" s="211" t="s">
        <v>56</v>
      </c>
      <c r="B75" s="212"/>
      <c r="C75" s="212"/>
      <c r="D75" s="212"/>
      <c r="E75" s="212"/>
      <c r="F75" s="86">
        <f>F73-F74</f>
        <v>97504.85000000149</v>
      </c>
      <c r="G75" s="59">
        <f t="shared" ref="G75:J75" si="15">G73-G74</f>
        <v>0</v>
      </c>
      <c r="H75" s="59">
        <f t="shared" si="15"/>
        <v>0</v>
      </c>
      <c r="I75" s="59">
        <f t="shared" si="15"/>
        <v>0</v>
      </c>
      <c r="J75" s="59">
        <f t="shared" si="15"/>
        <v>0</v>
      </c>
    </row>
    <row r="76" spans="1:10">
      <c r="A76" s="23"/>
      <c r="B76" s="24"/>
      <c r="C76" s="24"/>
      <c r="D76" s="24"/>
      <c r="E76" s="24"/>
      <c r="F76" s="24"/>
      <c r="G76" s="24"/>
      <c r="H76" s="25"/>
      <c r="I76" s="25"/>
      <c r="J76" s="25"/>
    </row>
    <row r="77" spans="1:10" ht="60" customHeight="1">
      <c r="A77" s="204"/>
      <c r="B77" s="205"/>
      <c r="C77" s="205"/>
      <c r="D77" s="205"/>
      <c r="E77" s="205"/>
      <c r="F77" s="205"/>
      <c r="G77" s="205"/>
      <c r="H77" s="205"/>
      <c r="I77" s="205"/>
      <c r="J77" s="205"/>
    </row>
    <row r="79" spans="1:10" ht="36" customHeight="1">
      <c r="A79" s="204"/>
      <c r="B79" s="205"/>
      <c r="C79" s="205"/>
      <c r="D79" s="205"/>
      <c r="E79" s="205"/>
      <c r="F79" s="205"/>
      <c r="G79" s="205"/>
      <c r="H79" s="205"/>
      <c r="I79" s="205"/>
      <c r="J79" s="205"/>
    </row>
    <row r="81" spans="1:10" ht="30.75" customHeight="1">
      <c r="A81" s="204"/>
      <c r="B81" s="205"/>
      <c r="C81" s="205"/>
      <c r="D81" s="205"/>
      <c r="E81" s="205"/>
      <c r="F81" s="205"/>
      <c r="G81" s="205"/>
      <c r="H81" s="205"/>
      <c r="I81" s="205"/>
      <c r="J81" s="205"/>
    </row>
    <row r="83" spans="1:10">
      <c r="A83" s="35"/>
    </row>
  </sheetData>
  <mergeCells count="33">
    <mergeCell ref="A71:E72"/>
    <mergeCell ref="A69:J69"/>
    <mergeCell ref="A8:J8"/>
    <mergeCell ref="A79:J79"/>
    <mergeCell ref="F7:G7"/>
    <mergeCell ref="A3:K3"/>
    <mergeCell ref="A75:E75"/>
    <mergeCell ref="A43:E43"/>
    <mergeCell ref="A11:E12"/>
    <mergeCell ref="A21:E22"/>
    <mergeCell ref="A33:E34"/>
    <mergeCell ref="A39:E40"/>
    <mergeCell ref="A23:E23"/>
    <mergeCell ref="A29:E29"/>
    <mergeCell ref="A31:J31"/>
    <mergeCell ref="A4:J4"/>
    <mergeCell ref="A6:J6"/>
    <mergeCell ref="A61:J61"/>
    <mergeCell ref="A13:E13"/>
    <mergeCell ref="A19:E19"/>
    <mergeCell ref="A9:J9"/>
    <mergeCell ref="A81:J81"/>
    <mergeCell ref="A37:E37"/>
    <mergeCell ref="A45:J45"/>
    <mergeCell ref="A49:E49"/>
    <mergeCell ref="A52:E52"/>
    <mergeCell ref="A67:E67"/>
    <mergeCell ref="A77:J77"/>
    <mergeCell ref="A47:E48"/>
    <mergeCell ref="A54:E55"/>
    <mergeCell ref="A56:E56"/>
    <mergeCell ref="A59:E59"/>
    <mergeCell ref="A63:E64"/>
  </mergeCell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55"/>
  <sheetViews>
    <sheetView topLeftCell="A20" workbookViewId="0">
      <selection activeCell="F32" sqref="F32"/>
    </sheetView>
  </sheetViews>
  <sheetFormatPr defaultRowHeight="15"/>
  <cols>
    <col min="1" max="1" width="7.5703125" customWidth="1"/>
    <col min="2" max="2" width="8.5703125" customWidth="1"/>
    <col min="3" max="3" width="5.42578125" bestFit="1" customWidth="1"/>
    <col min="4" max="4" width="46.7109375" customWidth="1"/>
    <col min="5" max="9" width="15.28515625" customWidth="1"/>
    <col min="11" max="11" width="12.7109375" bestFit="1" customWidth="1"/>
    <col min="12" max="12" width="14.7109375" bestFit="1" customWidth="1"/>
  </cols>
  <sheetData>
    <row r="2" spans="1:12" ht="15.75">
      <c r="E2" s="87" t="s">
        <v>104</v>
      </c>
      <c r="F2" s="90"/>
    </row>
    <row r="3" spans="1:12" ht="36" customHeight="1">
      <c r="A3" s="224" t="s">
        <v>201</v>
      </c>
      <c r="B3" s="224"/>
      <c r="C3" s="224"/>
      <c r="D3" s="224"/>
      <c r="E3" s="224"/>
      <c r="F3" s="224"/>
      <c r="G3" s="224"/>
      <c r="H3" s="224"/>
      <c r="I3" s="224"/>
    </row>
    <row r="4" spans="1:12" ht="18" customHeight="1">
      <c r="A4" s="225"/>
      <c r="B4" s="225"/>
      <c r="C4" s="225"/>
      <c r="D4" s="225"/>
      <c r="E4" s="225"/>
      <c r="F4" s="225"/>
      <c r="G4" s="225"/>
      <c r="H4" s="225"/>
      <c r="I4" s="225"/>
    </row>
    <row r="5" spans="1:12" ht="18" customHeight="1">
      <c r="A5" s="225" t="s">
        <v>8</v>
      </c>
      <c r="B5" s="225"/>
      <c r="C5" s="225"/>
      <c r="D5" s="225"/>
      <c r="E5" s="225"/>
      <c r="F5" s="225"/>
      <c r="G5" s="225"/>
      <c r="H5" s="225"/>
      <c r="I5" s="225"/>
    </row>
    <row r="6" spans="1:12" ht="18">
      <c r="A6" s="1"/>
      <c r="B6" s="1"/>
      <c r="C6" s="1"/>
      <c r="D6" s="1"/>
      <c r="E6" s="1"/>
      <c r="F6" s="70"/>
    </row>
    <row r="7" spans="1:12" ht="15.75" customHeight="1">
      <c r="A7" s="225" t="s">
        <v>1</v>
      </c>
      <c r="B7" s="225"/>
      <c r="C7" s="225"/>
      <c r="D7" s="225"/>
      <c r="E7" s="225"/>
      <c r="F7" s="225"/>
      <c r="G7" s="225"/>
      <c r="H7" s="225"/>
      <c r="I7" s="225"/>
    </row>
    <row r="8" spans="1:12" ht="18">
      <c r="A8" s="1"/>
      <c r="B8" s="1"/>
      <c r="C8" s="1"/>
      <c r="D8" s="1"/>
      <c r="E8" s="1"/>
      <c r="F8" s="1"/>
      <c r="G8" s="1"/>
      <c r="H8" s="2"/>
      <c r="I8" s="79">
        <v>7.5345000000000004</v>
      </c>
    </row>
    <row r="9" spans="1:12" ht="24" customHeight="1">
      <c r="A9" s="13" t="s">
        <v>9</v>
      </c>
      <c r="B9" s="12" t="s">
        <v>10</v>
      </c>
      <c r="C9" s="12" t="s">
        <v>11</v>
      </c>
      <c r="D9" s="12" t="s">
        <v>7</v>
      </c>
      <c r="E9" s="12" t="s">
        <v>5</v>
      </c>
      <c r="F9" s="12" t="s">
        <v>6</v>
      </c>
      <c r="G9" s="12" t="s">
        <v>33</v>
      </c>
      <c r="H9" s="12" t="s">
        <v>67</v>
      </c>
      <c r="I9" s="12" t="s">
        <v>68</v>
      </c>
    </row>
    <row r="10" spans="1:12" ht="15.75" customHeight="1">
      <c r="A10" s="13"/>
      <c r="B10" s="12"/>
      <c r="C10" s="12"/>
      <c r="D10" s="12"/>
      <c r="E10" s="12" t="s">
        <v>42</v>
      </c>
      <c r="F10" s="12" t="s">
        <v>42</v>
      </c>
      <c r="G10" s="12" t="s">
        <v>42</v>
      </c>
      <c r="H10" s="12" t="s">
        <v>42</v>
      </c>
      <c r="I10" s="12" t="s">
        <v>42</v>
      </c>
    </row>
    <row r="11" spans="1:12">
      <c r="A11" s="6">
        <v>6</v>
      </c>
      <c r="B11" s="6"/>
      <c r="C11" s="6"/>
      <c r="D11" s="6" t="s">
        <v>12</v>
      </c>
      <c r="E11" s="190">
        <f>E12+E14+E16+E19+E22</f>
        <v>1946897.34</v>
      </c>
      <c r="F11" s="190">
        <f>+F12+F14+F16+F19+F22</f>
        <v>2125263.7800000003</v>
      </c>
      <c r="G11" s="190">
        <f>+G12+G14+G16+G19+G22</f>
        <v>2483195</v>
      </c>
      <c r="H11" s="190">
        <f t="shared" ref="H11:I11" si="0">+H12+H14+H16+H19+H22</f>
        <v>2547723</v>
      </c>
      <c r="I11" s="190">
        <f t="shared" si="0"/>
        <v>2714052</v>
      </c>
    </row>
    <row r="12" spans="1:12" ht="25.5">
      <c r="A12" s="6"/>
      <c r="B12" s="6">
        <v>63</v>
      </c>
      <c r="C12" s="6"/>
      <c r="D12" s="6" t="s">
        <v>37</v>
      </c>
      <c r="E12" s="190">
        <f>E13</f>
        <v>11169.95</v>
      </c>
      <c r="F12" s="190">
        <f t="shared" ref="F12:I26" si="1">+F13</f>
        <v>7963.37</v>
      </c>
      <c r="G12" s="190">
        <f t="shared" si="1"/>
        <v>21236</v>
      </c>
      <c r="H12" s="190">
        <v>21236</v>
      </c>
      <c r="I12" s="190">
        <v>21236</v>
      </c>
    </row>
    <row r="13" spans="1:12">
      <c r="A13" s="7"/>
      <c r="B13" s="7"/>
      <c r="C13" s="8" t="s">
        <v>57</v>
      </c>
      <c r="D13" s="8" t="s">
        <v>117</v>
      </c>
      <c r="E13" s="195">
        <v>11169.95</v>
      </c>
      <c r="F13" s="191">
        <v>7963.37</v>
      </c>
      <c r="G13" s="191">
        <v>21236</v>
      </c>
      <c r="H13" s="191">
        <v>1327</v>
      </c>
      <c r="I13" s="191">
        <v>1327</v>
      </c>
      <c r="K13" s="193"/>
      <c r="L13" s="194"/>
    </row>
    <row r="14" spans="1:12">
      <c r="A14" s="6"/>
      <c r="B14" s="6">
        <v>64</v>
      </c>
      <c r="C14" s="6"/>
      <c r="D14" s="6" t="s">
        <v>58</v>
      </c>
      <c r="E14" s="196">
        <f t="shared" ref="E14" si="2">+E15</f>
        <v>0.04</v>
      </c>
      <c r="F14" s="190">
        <v>1.33</v>
      </c>
      <c r="G14" s="190">
        <f t="shared" si="1"/>
        <v>1</v>
      </c>
      <c r="H14" s="190">
        <f t="shared" si="1"/>
        <v>1</v>
      </c>
      <c r="I14" s="190">
        <f t="shared" si="1"/>
        <v>1</v>
      </c>
      <c r="L14" s="194"/>
    </row>
    <row r="15" spans="1:12">
      <c r="A15" s="7"/>
      <c r="B15" s="7"/>
      <c r="C15" s="8" t="s">
        <v>59</v>
      </c>
      <c r="D15" s="8" t="s">
        <v>115</v>
      </c>
      <c r="E15" s="195">
        <v>0.04</v>
      </c>
      <c r="F15" s="191">
        <v>1.33</v>
      </c>
      <c r="G15" s="191">
        <v>1</v>
      </c>
      <c r="H15" s="191">
        <v>1</v>
      </c>
      <c r="I15" s="191">
        <v>1</v>
      </c>
      <c r="L15" s="194"/>
    </row>
    <row r="16" spans="1:12" ht="25.5">
      <c r="A16" s="6"/>
      <c r="B16" s="6">
        <v>65</v>
      </c>
      <c r="C16" s="6"/>
      <c r="D16" s="6" t="s">
        <v>60</v>
      </c>
      <c r="E16" s="196">
        <f t="shared" ref="E16:F16" si="3">SUM(E17:E18)</f>
        <v>418164</v>
      </c>
      <c r="F16" s="190">
        <f t="shared" si="3"/>
        <v>429358.27999999997</v>
      </c>
      <c r="G16" s="190">
        <f>+G17+G18</f>
        <v>477802</v>
      </c>
      <c r="H16" s="190">
        <f t="shared" ref="H16:I16" si="4">+H17+H18</f>
        <v>516291</v>
      </c>
      <c r="I16" s="190">
        <f t="shared" si="4"/>
        <v>546818</v>
      </c>
      <c r="L16" s="194"/>
    </row>
    <row r="17" spans="1:11">
      <c r="A17" s="7"/>
      <c r="B17" s="67"/>
      <c r="C17" s="67" t="s">
        <v>61</v>
      </c>
      <c r="D17" s="8" t="s">
        <v>116</v>
      </c>
      <c r="E17" s="195">
        <v>418164</v>
      </c>
      <c r="F17" s="191">
        <v>428694.67</v>
      </c>
      <c r="G17" s="191">
        <v>476475</v>
      </c>
      <c r="H17" s="191">
        <v>514964</v>
      </c>
      <c r="I17" s="191">
        <v>545491</v>
      </c>
    </row>
    <row r="18" spans="1:11">
      <c r="A18" s="7"/>
      <c r="B18" s="67"/>
      <c r="C18" s="67" t="s">
        <v>62</v>
      </c>
      <c r="D18" s="8" t="s">
        <v>119</v>
      </c>
      <c r="E18" s="195">
        <v>0</v>
      </c>
      <c r="F18" s="191">
        <v>663.61</v>
      </c>
      <c r="G18" s="191">
        <v>1327</v>
      </c>
      <c r="H18" s="191">
        <v>1327</v>
      </c>
      <c r="I18" s="191">
        <v>1327</v>
      </c>
    </row>
    <row r="19" spans="1:11" ht="38.25">
      <c r="A19" s="6"/>
      <c r="B19" s="6">
        <v>66</v>
      </c>
      <c r="C19" s="6"/>
      <c r="D19" s="6" t="s">
        <v>63</v>
      </c>
      <c r="E19" s="196">
        <f t="shared" ref="E19:F19" si="5">SUM(E20:E21)</f>
        <v>3514.52</v>
      </c>
      <c r="F19" s="190">
        <f t="shared" si="5"/>
        <v>5705.75</v>
      </c>
      <c r="G19" s="190">
        <f>G21+G20</f>
        <v>8493</v>
      </c>
      <c r="H19" s="190">
        <f t="shared" ref="H19:I19" si="6">H21+H20</f>
        <v>9953</v>
      </c>
      <c r="I19" s="190">
        <f t="shared" si="6"/>
        <v>9953</v>
      </c>
    </row>
    <row r="20" spans="1:11" ht="15.75" customHeight="1">
      <c r="A20" s="7"/>
      <c r="B20" s="7"/>
      <c r="C20" s="7" t="s">
        <v>59</v>
      </c>
      <c r="D20" s="8" t="s">
        <v>115</v>
      </c>
      <c r="E20" s="195">
        <v>1611.58</v>
      </c>
      <c r="F20" s="191">
        <v>2653.13</v>
      </c>
      <c r="G20" s="191">
        <v>6237</v>
      </c>
      <c r="H20" s="191">
        <v>7697</v>
      </c>
      <c r="I20" s="191">
        <v>7697</v>
      </c>
    </row>
    <row r="21" spans="1:11">
      <c r="A21" s="7"/>
      <c r="B21" s="67"/>
      <c r="C21" s="67" t="s">
        <v>64</v>
      </c>
      <c r="D21" s="8" t="s">
        <v>118</v>
      </c>
      <c r="E21" s="195">
        <v>1902.94</v>
      </c>
      <c r="F21" s="191">
        <v>3052.62</v>
      </c>
      <c r="G21" s="191">
        <v>2256</v>
      </c>
      <c r="H21" s="191">
        <v>2256</v>
      </c>
      <c r="I21" s="191">
        <v>2256</v>
      </c>
    </row>
    <row r="22" spans="1:11" ht="25.5">
      <c r="A22" s="6"/>
      <c r="B22" s="6">
        <v>67</v>
      </c>
      <c r="C22" s="6"/>
      <c r="D22" s="6" t="s">
        <v>38</v>
      </c>
      <c r="E22" s="196">
        <f t="shared" ref="E22:F22" si="7">+E23</f>
        <v>1514048.83</v>
      </c>
      <c r="F22" s="190">
        <f t="shared" si="7"/>
        <v>1682235.05</v>
      </c>
      <c r="G22" s="190">
        <f t="shared" si="1"/>
        <v>1975663</v>
      </c>
      <c r="H22" s="190">
        <f t="shared" si="1"/>
        <v>2000242</v>
      </c>
      <c r="I22" s="190">
        <f t="shared" si="1"/>
        <v>2136044</v>
      </c>
    </row>
    <row r="23" spans="1:11" ht="15.75" customHeight="1">
      <c r="A23" s="7"/>
      <c r="B23" s="7"/>
      <c r="C23" s="7" t="s">
        <v>65</v>
      </c>
      <c r="D23" s="8" t="s">
        <v>120</v>
      </c>
      <c r="E23" s="195">
        <v>1514048.83</v>
      </c>
      <c r="F23" s="183">
        <v>1682235.05</v>
      </c>
      <c r="G23" s="191">
        <v>1975663</v>
      </c>
      <c r="H23" s="191">
        <v>2000242</v>
      </c>
      <c r="I23" s="191">
        <v>2136044</v>
      </c>
    </row>
    <row r="24" spans="1:11" ht="29.25" customHeight="1">
      <c r="A24" s="9">
        <v>7</v>
      </c>
      <c r="B24" s="9"/>
      <c r="C24" s="9"/>
      <c r="D24" s="14" t="s">
        <v>13</v>
      </c>
      <c r="E24" s="196">
        <f>E25</f>
        <v>663.61</v>
      </c>
      <c r="F24" s="186">
        <v>0</v>
      </c>
      <c r="G24" s="190">
        <f t="shared" si="1"/>
        <v>0</v>
      </c>
      <c r="H24" s="190">
        <v>0</v>
      </c>
      <c r="I24" s="190">
        <f t="shared" si="1"/>
        <v>0</v>
      </c>
    </row>
    <row r="25" spans="1:11" ht="25.5">
      <c r="A25" s="6"/>
      <c r="B25" s="6">
        <v>72</v>
      </c>
      <c r="C25" s="6"/>
      <c r="D25" s="14" t="s">
        <v>36</v>
      </c>
      <c r="E25" s="196">
        <f t="shared" ref="E25" si="8">+E26</f>
        <v>663.61</v>
      </c>
      <c r="F25" s="190">
        <v>0</v>
      </c>
      <c r="G25" s="190">
        <f t="shared" si="1"/>
        <v>0</v>
      </c>
      <c r="H25" s="190">
        <v>0</v>
      </c>
      <c r="I25" s="190">
        <f t="shared" si="1"/>
        <v>0</v>
      </c>
    </row>
    <row r="26" spans="1:11">
      <c r="A26" s="10"/>
      <c r="B26" s="10"/>
      <c r="C26" s="8" t="s">
        <v>62</v>
      </c>
      <c r="D26" s="8" t="s">
        <v>119</v>
      </c>
      <c r="E26" s="195">
        <v>663.61</v>
      </c>
      <c r="F26" s="186">
        <v>0</v>
      </c>
      <c r="G26" s="190">
        <f t="shared" si="1"/>
        <v>0</v>
      </c>
      <c r="H26" s="190">
        <v>0</v>
      </c>
      <c r="I26" s="190">
        <f t="shared" si="1"/>
        <v>0</v>
      </c>
    </row>
    <row r="28" spans="1:11" ht="15.75" customHeight="1">
      <c r="A28" s="225" t="s">
        <v>14</v>
      </c>
      <c r="B28" s="225"/>
      <c r="C28" s="225"/>
      <c r="D28" s="225"/>
      <c r="E28" s="225"/>
      <c r="F28" s="225"/>
      <c r="G28" s="225"/>
      <c r="H28" s="225"/>
      <c r="I28" s="225"/>
    </row>
    <row r="29" spans="1:11" ht="18">
      <c r="A29" s="1"/>
      <c r="B29" s="1"/>
      <c r="C29" s="1"/>
      <c r="D29" s="1"/>
      <c r="E29" s="1"/>
      <c r="F29" s="1"/>
      <c r="G29" s="1"/>
      <c r="H29" s="2"/>
    </row>
    <row r="30" spans="1:11" ht="35.25" customHeight="1">
      <c r="A30" s="13" t="s">
        <v>9</v>
      </c>
      <c r="B30" s="12" t="s">
        <v>10</v>
      </c>
      <c r="C30" s="12" t="s">
        <v>11</v>
      </c>
      <c r="D30" s="12" t="s">
        <v>15</v>
      </c>
      <c r="E30" s="12" t="s">
        <v>5</v>
      </c>
      <c r="F30" s="12" t="s">
        <v>6</v>
      </c>
      <c r="G30" s="12" t="s">
        <v>33</v>
      </c>
      <c r="H30" s="12" t="s">
        <v>67</v>
      </c>
      <c r="I30" s="12" t="s">
        <v>68</v>
      </c>
    </row>
    <row r="31" spans="1:11">
      <c r="A31" s="13"/>
      <c r="B31" s="12"/>
      <c r="C31" s="12"/>
      <c r="D31" s="12"/>
      <c r="E31" s="12" t="s">
        <v>42</v>
      </c>
      <c r="F31" s="12" t="s">
        <v>42</v>
      </c>
      <c r="G31" s="12" t="s">
        <v>42</v>
      </c>
      <c r="H31" s="12" t="s">
        <v>42</v>
      </c>
      <c r="I31" s="12" t="s">
        <v>42</v>
      </c>
    </row>
    <row r="32" spans="1:11">
      <c r="A32" s="6">
        <v>3</v>
      </c>
      <c r="B32" s="6"/>
      <c r="C32" s="6"/>
      <c r="D32" s="6" t="s">
        <v>16</v>
      </c>
      <c r="E32" s="190">
        <f>E33+E37+E44</f>
        <v>1937805.01</v>
      </c>
      <c r="F32" s="190">
        <f>F33+F37+F44</f>
        <v>2113983</v>
      </c>
      <c r="G32" s="190">
        <f>G33+G37+G44</f>
        <v>2469125</v>
      </c>
      <c r="H32" s="190">
        <f>H33+H37+H44</f>
        <v>2529141</v>
      </c>
      <c r="I32" s="190">
        <f>I33+I37+I44</f>
        <v>2695470</v>
      </c>
      <c r="K32" s="75"/>
    </row>
    <row r="33" spans="1:11">
      <c r="A33" s="6"/>
      <c r="B33" s="6">
        <v>31</v>
      </c>
      <c r="C33" s="6"/>
      <c r="D33" s="6" t="s">
        <v>17</v>
      </c>
      <c r="E33" s="190">
        <f t="shared" ref="E33:I33" si="9">SUM(E34:E36)</f>
        <v>1518940.1599999999</v>
      </c>
      <c r="F33" s="190">
        <f t="shared" si="9"/>
        <v>1675293.6500000001</v>
      </c>
      <c r="G33" s="190">
        <f t="shared" si="9"/>
        <v>1897313</v>
      </c>
      <c r="H33" s="190">
        <f t="shared" si="9"/>
        <v>1932036</v>
      </c>
      <c r="I33" s="190">
        <f t="shared" si="9"/>
        <v>2067930</v>
      </c>
    </row>
    <row r="34" spans="1:11">
      <c r="A34" s="7"/>
      <c r="B34" s="7"/>
      <c r="C34" s="8" t="s">
        <v>65</v>
      </c>
      <c r="D34" s="8" t="s">
        <v>120</v>
      </c>
      <c r="E34" s="191">
        <f>'POSEBNI DIO'!E13</f>
        <v>1510462.01</v>
      </c>
      <c r="F34" s="191">
        <f>'POSEBNI DIO'!F13</f>
        <v>1663653.86</v>
      </c>
      <c r="G34" s="191">
        <f>'POSEBNI DIO'!G13</f>
        <v>1882939</v>
      </c>
      <c r="H34" s="191">
        <f>'POSEBNI DIO'!H13</f>
        <v>1916942</v>
      </c>
      <c r="I34" s="191">
        <f>'POSEBNI DIO'!I13</f>
        <v>2052081</v>
      </c>
      <c r="K34" s="192"/>
    </row>
    <row r="35" spans="1:11">
      <c r="A35" s="7"/>
      <c r="B35" s="7"/>
      <c r="C35" s="8" t="s">
        <v>59</v>
      </c>
      <c r="D35" s="8" t="s">
        <v>115</v>
      </c>
      <c r="E35" s="191">
        <v>0</v>
      </c>
      <c r="F35" s="191">
        <v>0</v>
      </c>
      <c r="G35" s="191">
        <v>0</v>
      </c>
      <c r="H35" s="191">
        <v>0</v>
      </c>
      <c r="I35" s="191">
        <v>0</v>
      </c>
    </row>
    <row r="36" spans="1:11">
      <c r="A36" s="7"/>
      <c r="B36" s="7"/>
      <c r="C36" s="8" t="s">
        <v>61</v>
      </c>
      <c r="D36" s="8" t="s">
        <v>116</v>
      </c>
      <c r="E36" s="191">
        <f>'POSEBNI DIO'!E34+'POSEBNI DIO'!E39+'POSEBNI DIO'!E44</f>
        <v>8478.1500000000015</v>
      </c>
      <c r="F36" s="191">
        <f>'POSEBNI DIO'!F34+'POSEBNI DIO'!F39+'POSEBNI DIO'!F44</f>
        <v>11639.789999999999</v>
      </c>
      <c r="G36" s="191">
        <f>'POSEBNI DIO'!G34+'POSEBNI DIO'!G39+'POSEBNI DIO'!G44</f>
        <v>14374</v>
      </c>
      <c r="H36" s="191">
        <f>'POSEBNI DIO'!H34+'POSEBNI DIO'!H39+'POSEBNI DIO'!H44</f>
        <v>15094</v>
      </c>
      <c r="I36" s="191">
        <f>'POSEBNI DIO'!I34+'POSEBNI DIO'!I39+'POSEBNI DIO'!I44</f>
        <v>15849</v>
      </c>
      <c r="K36" s="192"/>
    </row>
    <row r="37" spans="1:11">
      <c r="A37" s="15"/>
      <c r="B37" s="15">
        <v>32</v>
      </c>
      <c r="C37" s="68"/>
      <c r="D37" s="15" t="s">
        <v>29</v>
      </c>
      <c r="E37" s="190">
        <f t="shared" ref="E37:I37" si="10">SUM(E38:E43)</f>
        <v>416824.81</v>
      </c>
      <c r="F37" s="190">
        <f t="shared" si="10"/>
        <v>436499.43000000005</v>
      </c>
      <c r="G37" s="190">
        <f t="shared" si="10"/>
        <v>569635</v>
      </c>
      <c r="H37" s="190">
        <f t="shared" si="10"/>
        <v>594819</v>
      </c>
      <c r="I37" s="190">
        <f t="shared" si="10"/>
        <v>625037</v>
      </c>
      <c r="K37" s="192"/>
    </row>
    <row r="38" spans="1:11">
      <c r="A38" s="7"/>
      <c r="B38" s="7"/>
      <c r="C38" s="8" t="s">
        <v>65</v>
      </c>
      <c r="D38" s="8" t="s">
        <v>120</v>
      </c>
      <c r="E38" s="191">
        <f>'POSEBNI DIO'!E14+'POSEBNI DIO'!E50</f>
        <v>3586.7999999999997</v>
      </c>
      <c r="F38" s="191">
        <f>'POSEBNI DIO'!F14+'POSEBNI DIO'!F50</f>
        <v>18581.189999999999</v>
      </c>
      <c r="G38" s="191">
        <f>'POSEBNI DIO'!G14+'POSEBNI DIO'!G50</f>
        <v>91396</v>
      </c>
      <c r="H38" s="191">
        <f>'POSEBNI DIO'!H14+'POSEBNI DIO'!H50</f>
        <v>83300</v>
      </c>
      <c r="I38" s="191">
        <f>'POSEBNI DIO'!I14+'POSEBNI DIO'!I50</f>
        <v>83963</v>
      </c>
      <c r="K38" s="192"/>
    </row>
    <row r="39" spans="1:11">
      <c r="A39" s="7"/>
      <c r="B39" s="7"/>
      <c r="C39" s="8" t="s">
        <v>59</v>
      </c>
      <c r="D39" s="8" t="s">
        <v>115</v>
      </c>
      <c r="E39" s="191">
        <f>'POSEBNI DIO'!E17</f>
        <v>0</v>
      </c>
      <c r="F39" s="191">
        <f>'POSEBNI DIO'!F17</f>
        <v>2654.46</v>
      </c>
      <c r="G39" s="191">
        <f>'POSEBNI DIO'!G17</f>
        <v>6238</v>
      </c>
      <c r="H39" s="191">
        <f>'POSEBNI DIO'!H17</f>
        <v>7698</v>
      </c>
      <c r="I39" s="191">
        <f>'POSEBNI DIO'!I17</f>
        <v>7698</v>
      </c>
      <c r="K39" s="192"/>
    </row>
    <row r="40" spans="1:11">
      <c r="A40" s="7"/>
      <c r="B40" s="7"/>
      <c r="C40" s="8" t="s">
        <v>61</v>
      </c>
      <c r="D40" s="8" t="s">
        <v>116</v>
      </c>
      <c r="E40" s="191">
        <f>'POSEBNI DIO'!E20+'POSEBNI DIO'!E35+'POSEBNI DIO'!E40</f>
        <v>403122.96</v>
      </c>
      <c r="F40" s="191">
        <f>'POSEBNI DIO'!F20+'POSEBNI DIO'!F35+'POSEBNI DIO'!F40</f>
        <v>408561.27</v>
      </c>
      <c r="G40" s="191">
        <f>'POSEBNI DIO'!G20+'POSEBNI DIO'!G35+'POSEBNI DIO'!G40</f>
        <v>456473</v>
      </c>
      <c r="H40" s="191">
        <f>'POSEBNI DIO'!H20+'POSEBNI DIO'!H35+'POSEBNI DIO'!H40</f>
        <v>488293</v>
      </c>
      <c r="I40" s="191">
        <f>'POSEBNI DIO'!I20+'POSEBNI DIO'!I35+'POSEBNI DIO'!I40</f>
        <v>517848</v>
      </c>
      <c r="K40" s="192"/>
    </row>
    <row r="41" spans="1:11">
      <c r="A41" s="7"/>
      <c r="B41" s="7"/>
      <c r="C41" s="8" t="s">
        <v>57</v>
      </c>
      <c r="D41" s="8" t="s">
        <v>117</v>
      </c>
      <c r="E41" s="191">
        <f>'POSEBNI DIO'!E53</f>
        <v>8610.44</v>
      </c>
      <c r="F41" s="191">
        <f>'POSEBNI DIO'!F24+'POSEBNI DIO'!F53</f>
        <v>2986.27</v>
      </c>
      <c r="G41" s="191">
        <f>'POSEBNI DIO'!G24+'POSEBNI DIO'!G53</f>
        <v>11945</v>
      </c>
      <c r="H41" s="191">
        <f>'POSEBNI DIO'!H24+'POSEBNI DIO'!H53</f>
        <v>11945</v>
      </c>
      <c r="I41" s="191">
        <f>'POSEBNI DIO'!I24+'POSEBNI DIO'!I53</f>
        <v>11945</v>
      </c>
      <c r="K41" s="192"/>
    </row>
    <row r="42" spans="1:11">
      <c r="A42" s="7"/>
      <c r="B42" s="7"/>
      <c r="C42" s="8" t="s">
        <v>64</v>
      </c>
      <c r="D42" s="8" t="s">
        <v>118</v>
      </c>
      <c r="E42" s="191">
        <f>'POSEBNI DIO'!E27</f>
        <v>1504.61</v>
      </c>
      <c r="F42" s="191">
        <f>'POSEBNI DIO'!F27</f>
        <v>3052.63</v>
      </c>
      <c r="G42" s="191">
        <f>'POSEBNI DIO'!G27</f>
        <v>2256</v>
      </c>
      <c r="H42" s="191">
        <f>'POSEBNI DIO'!H27</f>
        <v>2256</v>
      </c>
      <c r="I42" s="191">
        <f>'POSEBNI DIO'!I27</f>
        <v>2256</v>
      </c>
      <c r="K42" s="192"/>
    </row>
    <row r="43" spans="1:11">
      <c r="A43" s="7"/>
      <c r="B43" s="7"/>
      <c r="C43" s="8" t="s">
        <v>62</v>
      </c>
      <c r="D43" s="8" t="s">
        <v>119</v>
      </c>
      <c r="E43" s="191">
        <v>0</v>
      </c>
      <c r="F43" s="191">
        <f>'POSEBNI DIO'!F30</f>
        <v>663.61</v>
      </c>
      <c r="G43" s="191">
        <f>'POSEBNI DIO'!G30</f>
        <v>1327</v>
      </c>
      <c r="H43" s="191">
        <f>'POSEBNI DIO'!H30</f>
        <v>1327</v>
      </c>
      <c r="I43" s="191">
        <f>'POSEBNI DIO'!I30</f>
        <v>1327</v>
      </c>
      <c r="K43" s="192"/>
    </row>
    <row r="44" spans="1:11">
      <c r="A44" s="15"/>
      <c r="B44" s="15">
        <v>34</v>
      </c>
      <c r="C44" s="68"/>
      <c r="D44" s="61" t="s">
        <v>66</v>
      </c>
      <c r="E44" s="190">
        <f t="shared" ref="E44:I44" si="11">+E45</f>
        <v>2040.04</v>
      </c>
      <c r="F44" s="190">
        <f t="shared" si="11"/>
        <v>2189.92</v>
      </c>
      <c r="G44" s="190">
        <f t="shared" si="11"/>
        <v>2177</v>
      </c>
      <c r="H44" s="190">
        <f t="shared" si="11"/>
        <v>2286</v>
      </c>
      <c r="I44" s="190">
        <f t="shared" si="11"/>
        <v>2503</v>
      </c>
    </row>
    <row r="45" spans="1:11">
      <c r="A45" s="7"/>
      <c r="B45" s="7"/>
      <c r="C45" s="8" t="s">
        <v>61</v>
      </c>
      <c r="D45" s="8" t="s">
        <v>116</v>
      </c>
      <c r="E45" s="191">
        <f>'POSEBNI DIO'!E21</f>
        <v>2040.04</v>
      </c>
      <c r="F45" s="191">
        <f>'POSEBNI DIO'!F21</f>
        <v>2189.92</v>
      </c>
      <c r="G45" s="191">
        <f>'POSEBNI DIO'!G21</f>
        <v>2177</v>
      </c>
      <c r="H45" s="191">
        <f>'POSEBNI DIO'!H21</f>
        <v>2286</v>
      </c>
      <c r="I45" s="191">
        <f>'POSEBNI DIO'!I21</f>
        <v>2503</v>
      </c>
      <c r="K45" s="192"/>
    </row>
    <row r="46" spans="1:11">
      <c r="A46" s="9">
        <v>4</v>
      </c>
      <c r="B46" s="9"/>
      <c r="C46" s="9"/>
      <c r="D46" s="14" t="s">
        <v>18</v>
      </c>
      <c r="E46" s="190">
        <f>E47+E50</f>
        <v>20663.36</v>
      </c>
      <c r="F46" s="190">
        <f>+F50</f>
        <v>24221.913399694738</v>
      </c>
      <c r="G46" s="190">
        <f>G47+G50</f>
        <v>22033</v>
      </c>
      <c r="H46" s="190">
        <f t="shared" ref="H46:I46" si="12">H47+H50</f>
        <v>18582</v>
      </c>
      <c r="I46" s="190">
        <f t="shared" si="12"/>
        <v>18582</v>
      </c>
      <c r="K46" s="192"/>
    </row>
    <row r="47" spans="1:11" ht="25.5">
      <c r="A47" s="6"/>
      <c r="B47" s="6">
        <v>41</v>
      </c>
      <c r="C47" s="6"/>
      <c r="D47" s="69" t="s">
        <v>19</v>
      </c>
      <c r="E47" s="190">
        <f>E49</f>
        <v>529.23</v>
      </c>
      <c r="F47" s="190">
        <f>SUM(F49:F51)</f>
        <v>24221.913399694738</v>
      </c>
      <c r="G47" s="190">
        <f>G48+G49</f>
        <v>1328</v>
      </c>
      <c r="H47" s="190">
        <f t="shared" ref="H47:I47" si="13">H48+H49</f>
        <v>0</v>
      </c>
      <c r="I47" s="190">
        <f t="shared" si="13"/>
        <v>0</v>
      </c>
    </row>
    <row r="48" spans="1:11">
      <c r="A48" s="7"/>
      <c r="B48" s="7"/>
      <c r="C48" s="8" t="s">
        <v>65</v>
      </c>
      <c r="D48" s="8" t="s">
        <v>120</v>
      </c>
      <c r="E48" s="191">
        <v>0</v>
      </c>
      <c r="F48" s="191">
        <v>0</v>
      </c>
      <c r="G48" s="191">
        <v>1328</v>
      </c>
      <c r="H48" s="191">
        <v>0</v>
      </c>
      <c r="I48" s="191">
        <v>0</v>
      </c>
    </row>
    <row r="49" spans="1:9">
      <c r="A49" s="10"/>
      <c r="B49" s="10"/>
      <c r="C49" s="8" t="s">
        <v>61</v>
      </c>
      <c r="D49" s="8" t="s">
        <v>116</v>
      </c>
      <c r="E49" s="191">
        <f>'POSEBNI DIO'!E65</f>
        <v>529.23</v>
      </c>
      <c r="F49" s="191">
        <v>0</v>
      </c>
      <c r="G49" s="191">
        <v>0</v>
      </c>
      <c r="H49" s="191">
        <f>'POSEBNI DIO'!H59</f>
        <v>0</v>
      </c>
      <c r="I49" s="191">
        <f>'POSEBNI DIO'!I59</f>
        <v>0</v>
      </c>
    </row>
    <row r="50" spans="1:9" ht="25.5">
      <c r="A50" s="6"/>
      <c r="B50" s="6">
        <v>42</v>
      </c>
      <c r="C50" s="6"/>
      <c r="D50" s="61" t="s">
        <v>39</v>
      </c>
      <c r="E50" s="190">
        <f>SUM(E51:E55)</f>
        <v>20134.13</v>
      </c>
      <c r="F50" s="190">
        <f t="shared" ref="F50:I50" si="14">SUM(F51:F54)</f>
        <v>24221.913399694738</v>
      </c>
      <c r="G50" s="190">
        <f t="shared" si="14"/>
        <v>20705</v>
      </c>
      <c r="H50" s="190">
        <f t="shared" si="14"/>
        <v>18582</v>
      </c>
      <c r="I50" s="190">
        <f t="shared" si="14"/>
        <v>18582</v>
      </c>
    </row>
    <row r="51" spans="1:9">
      <c r="A51" s="10"/>
      <c r="B51" s="10"/>
      <c r="C51" s="8" t="s">
        <v>59</v>
      </c>
      <c r="D51" s="8" t="s">
        <v>115</v>
      </c>
      <c r="E51" s="191">
        <f>'POSEBNI DIO'!E62</f>
        <v>1611.62</v>
      </c>
      <c r="F51" s="191">
        <f>'[1]POSEBNI DIO'!H60</f>
        <v>0</v>
      </c>
      <c r="G51" s="191">
        <f>'POSEBNI DIO'!G62</f>
        <v>0</v>
      </c>
      <c r="H51" s="191">
        <f>'POSEBNI DIO'!H62</f>
        <v>0</v>
      </c>
      <c r="I51" s="191">
        <f>'POSEBNI DIO'!I62</f>
        <v>0</v>
      </c>
    </row>
    <row r="52" spans="1:9">
      <c r="A52" s="10"/>
      <c r="B52" s="10"/>
      <c r="C52" s="8" t="s">
        <v>61</v>
      </c>
      <c r="D52" s="8" t="s">
        <v>116</v>
      </c>
      <c r="E52" s="183">
        <f>'POSEBNI DIO'!E66+'POSEBNI DIO'!E46</f>
        <v>15218.37</v>
      </c>
      <c r="F52" s="183">
        <f>'POSEBNI DIO'!F66</f>
        <v>17917.580000000002</v>
      </c>
      <c r="G52" s="183">
        <f>'POSEBNI DIO'!G66</f>
        <v>10087</v>
      </c>
      <c r="H52" s="183">
        <f>'POSEBNI DIO'!H66</f>
        <v>9291</v>
      </c>
      <c r="I52" s="183">
        <f>'POSEBNI DIO'!I66</f>
        <v>9291</v>
      </c>
    </row>
    <row r="53" spans="1:9">
      <c r="A53" s="10"/>
      <c r="B53" s="10"/>
      <c r="C53" s="8" t="s">
        <v>57</v>
      </c>
      <c r="D53" s="8" t="s">
        <v>117</v>
      </c>
      <c r="E53" s="191">
        <f>'POSEBNI DIO'!E55</f>
        <v>2242.19</v>
      </c>
      <c r="F53" s="191">
        <f>'[1]POSEBNI DIO'!H55</f>
        <v>6304.3333996947376</v>
      </c>
      <c r="G53" s="191">
        <f>'POSEBNI DIO'!G55</f>
        <v>10618</v>
      </c>
      <c r="H53" s="191">
        <f>'POSEBNI DIO'!H55</f>
        <v>9291</v>
      </c>
      <c r="I53" s="191">
        <f>'POSEBNI DIO'!I55</f>
        <v>9291</v>
      </c>
    </row>
    <row r="54" spans="1:9">
      <c r="A54" s="10"/>
      <c r="B54" s="10"/>
      <c r="C54" s="8" t="s">
        <v>64</v>
      </c>
      <c r="D54" s="8" t="s">
        <v>118</v>
      </c>
      <c r="E54" s="191">
        <f>'POSEBNI DIO'!E69</f>
        <v>398.34</v>
      </c>
      <c r="F54" s="191">
        <f>'[1]POSEBNI DIO'!H67</f>
        <v>0</v>
      </c>
      <c r="G54" s="191">
        <f>'[1]POSEBNI DIO'!J67</f>
        <v>0</v>
      </c>
      <c r="H54" s="191">
        <f>'[1]POSEBNI DIO'!L67</f>
        <v>0</v>
      </c>
      <c r="I54" s="191">
        <f>'[1]POSEBNI DIO'!N67</f>
        <v>0</v>
      </c>
    </row>
    <row r="55" spans="1:9">
      <c r="A55" s="10"/>
      <c r="B55" s="10"/>
      <c r="C55" s="8" t="s">
        <v>62</v>
      </c>
      <c r="D55" s="8" t="s">
        <v>119</v>
      </c>
      <c r="E55" s="191">
        <f>'POSEBNI DIO'!E72</f>
        <v>663.61</v>
      </c>
      <c r="F55" s="191">
        <f>'[1]POSEBNI DIO'!H70</f>
        <v>0</v>
      </c>
      <c r="G55" s="191">
        <f>'POSEBNI DIO'!G72</f>
        <v>0</v>
      </c>
      <c r="H55" s="191">
        <f>'[1]POSEBNI DIO'!L70</f>
        <v>0</v>
      </c>
      <c r="I55" s="191">
        <f>'[1]POSEBNI DIO'!N70</f>
        <v>0</v>
      </c>
    </row>
  </sheetData>
  <mergeCells count="5">
    <mergeCell ref="A3:I3"/>
    <mergeCell ref="A4:I4"/>
    <mergeCell ref="A5:I5"/>
    <mergeCell ref="A7:I7"/>
    <mergeCell ref="A28:I28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4"/>
  <sheetViews>
    <sheetView zoomScaleNormal="100" workbookViewId="0">
      <selection sqref="A1:F21"/>
    </sheetView>
  </sheetViews>
  <sheetFormatPr defaultRowHeight="15"/>
  <cols>
    <col min="1" max="1" width="39.140625" customWidth="1"/>
    <col min="2" max="6" width="14" customWidth="1"/>
  </cols>
  <sheetData>
    <row r="2" spans="1:6" ht="25.5" customHeight="1">
      <c r="A2" s="220" t="s">
        <v>105</v>
      </c>
      <c r="B2" s="220"/>
      <c r="C2" s="220"/>
      <c r="D2" s="220"/>
      <c r="E2" s="220"/>
      <c r="F2" s="220"/>
    </row>
    <row r="3" spans="1:6" ht="15" customHeight="1">
      <c r="A3" s="224" t="s">
        <v>122</v>
      </c>
      <c r="B3" s="224"/>
      <c r="C3" s="224"/>
      <c r="D3" s="224"/>
      <c r="E3" s="224"/>
      <c r="F3" s="224"/>
    </row>
    <row r="4" spans="1:6" ht="18.75" customHeight="1">
      <c r="A4" s="224"/>
      <c r="B4" s="224"/>
      <c r="C4" s="224"/>
      <c r="D4" s="224"/>
      <c r="E4" s="224"/>
      <c r="F4" s="224"/>
    </row>
    <row r="5" spans="1:6" ht="18">
      <c r="A5" s="1"/>
      <c r="B5" s="1"/>
      <c r="C5" s="1"/>
      <c r="D5" s="1"/>
      <c r="E5" s="2"/>
      <c r="F5" s="2"/>
    </row>
    <row r="6" spans="1:6" ht="15.75">
      <c r="A6" s="225" t="s">
        <v>20</v>
      </c>
      <c r="B6" s="226"/>
      <c r="C6" s="226"/>
      <c r="D6" s="226"/>
      <c r="E6" s="226"/>
      <c r="F6" s="226"/>
    </row>
    <row r="7" spans="1:6" ht="18">
      <c r="A7" s="1"/>
      <c r="B7" s="1"/>
      <c r="C7" s="1"/>
      <c r="D7" s="1"/>
      <c r="E7" s="2"/>
      <c r="F7" s="2"/>
    </row>
    <row r="8" spans="1:6" ht="25.5">
      <c r="A8" s="13" t="s">
        <v>121</v>
      </c>
      <c r="B8" s="12" t="s">
        <v>5</v>
      </c>
      <c r="C8" s="13" t="s">
        <v>6</v>
      </c>
      <c r="D8" s="13" t="s">
        <v>33</v>
      </c>
      <c r="E8" s="13" t="s">
        <v>34</v>
      </c>
      <c r="F8" s="13" t="s">
        <v>35</v>
      </c>
    </row>
    <row r="9" spans="1:6" ht="15.75" customHeight="1">
      <c r="A9" s="6" t="s">
        <v>21</v>
      </c>
      <c r="B9" s="183">
        <f>B10</f>
        <v>1958468.37</v>
      </c>
      <c r="C9" s="183">
        <f t="shared" ref="C9:F9" si="0">C10</f>
        <v>2138204.913399695</v>
      </c>
      <c r="D9" s="183">
        <f t="shared" si="0"/>
        <v>2491158</v>
      </c>
      <c r="E9" s="183">
        <f t="shared" si="0"/>
        <v>2547723</v>
      </c>
      <c r="F9" s="187">
        <f t="shared" si="0"/>
        <v>2714052</v>
      </c>
    </row>
    <row r="10" spans="1:6" ht="15.75" customHeight="1">
      <c r="A10" s="73" t="s">
        <v>99</v>
      </c>
      <c r="B10" s="183">
        <f>B11</f>
        <v>1958468.37</v>
      </c>
      <c r="C10" s="183">
        <f t="shared" ref="C10:F10" si="1">C11</f>
        <v>2138204.913399695</v>
      </c>
      <c r="D10" s="183">
        <f t="shared" si="1"/>
        <v>2491158</v>
      </c>
      <c r="E10" s="183">
        <f t="shared" si="1"/>
        <v>2547723</v>
      </c>
      <c r="F10" s="187">
        <f t="shared" si="1"/>
        <v>2714052</v>
      </c>
    </row>
    <row r="11" spans="1:6">
      <c r="A11" s="74" t="s">
        <v>100</v>
      </c>
      <c r="B11" s="183">
        <f>B12</f>
        <v>1958468.37</v>
      </c>
      <c r="C11" s="183">
        <f t="shared" ref="C11:D11" si="2">C12</f>
        <v>2138204.913399695</v>
      </c>
      <c r="D11" s="183">
        <f t="shared" si="2"/>
        <v>2491158</v>
      </c>
      <c r="E11" s="187">
        <f>E12</f>
        <v>2547723</v>
      </c>
      <c r="F11" s="187">
        <f>F12</f>
        <v>2714052</v>
      </c>
    </row>
    <row r="12" spans="1:6">
      <c r="A12" t="s">
        <v>101</v>
      </c>
      <c r="B12" s="187">
        <f>SAŽETAK!F16</f>
        <v>1958468.37</v>
      </c>
      <c r="C12" s="187">
        <f>SAŽETAK!G16</f>
        <v>2138204.913399695</v>
      </c>
      <c r="D12" s="187">
        <v>2491158</v>
      </c>
      <c r="E12" s="187">
        <v>2547723</v>
      </c>
      <c r="F12" s="187">
        <v>2714052</v>
      </c>
    </row>
    <row r="13" spans="1:6">
      <c r="A13" s="6"/>
      <c r="B13" s="3"/>
      <c r="C13" s="4"/>
      <c r="D13" s="4"/>
      <c r="E13" s="4"/>
      <c r="F13" s="5"/>
    </row>
    <row r="14" spans="1:6">
      <c r="A14" s="11"/>
      <c r="B14" s="3"/>
      <c r="C14" s="4"/>
      <c r="D14" s="4"/>
      <c r="E14" s="4"/>
      <c r="F14" s="5"/>
    </row>
  </sheetData>
  <mergeCells count="3">
    <mergeCell ref="A2:F2"/>
    <mergeCell ref="A6:F6"/>
    <mergeCell ref="A3:F4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T39"/>
  <sheetViews>
    <sheetView topLeftCell="A38" workbookViewId="0">
      <selection sqref="A1:J40"/>
    </sheetView>
  </sheetViews>
  <sheetFormatPr defaultRowHeight="15"/>
  <cols>
    <col min="1" max="1" width="7.140625" customWidth="1"/>
    <col min="2" max="2" width="8.42578125" bestFit="1" customWidth="1"/>
    <col min="3" max="3" width="5.42578125" customWidth="1"/>
    <col min="4" max="4" width="25.28515625" customWidth="1"/>
    <col min="5" max="5" width="15.85546875" customWidth="1"/>
    <col min="6" max="6" width="15" customWidth="1"/>
    <col min="7" max="8" width="15.7109375" customWidth="1"/>
    <col min="9" max="9" width="14.7109375" customWidth="1"/>
    <col min="10" max="10" width="11.42578125" customWidth="1"/>
  </cols>
  <sheetData>
    <row r="2" spans="1:13" ht="15.75">
      <c r="A2" s="220" t="s">
        <v>106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3" ht="14.25" customHeight="1">
      <c r="A3" s="224" t="s">
        <v>274</v>
      </c>
      <c r="B3" s="224"/>
      <c r="C3" s="224"/>
      <c r="D3" s="224"/>
      <c r="E3" s="224"/>
      <c r="F3" s="224"/>
      <c r="G3" s="224"/>
      <c r="H3" s="224"/>
      <c r="I3" s="224"/>
    </row>
    <row r="4" spans="1:13" ht="19.5" customHeight="1">
      <c r="A4" s="224"/>
      <c r="B4" s="224"/>
      <c r="C4" s="224"/>
      <c r="D4" s="224"/>
      <c r="E4" s="224"/>
      <c r="F4" s="224"/>
      <c r="G4" s="224"/>
      <c r="H4" s="224"/>
      <c r="I4" s="224"/>
    </row>
    <row r="5" spans="1:13">
      <c r="A5" s="80"/>
      <c r="B5" s="80"/>
      <c r="C5" s="80"/>
      <c r="D5" s="80"/>
      <c r="E5" s="80"/>
      <c r="F5" s="80"/>
      <c r="G5" s="80"/>
      <c r="H5" s="80"/>
      <c r="I5" s="80"/>
    </row>
    <row r="6" spans="1:13" ht="18" customHeight="1">
      <c r="A6" s="225" t="s">
        <v>22</v>
      </c>
      <c r="B6" s="241"/>
      <c r="C6" s="241"/>
      <c r="D6" s="241"/>
      <c r="E6" s="241"/>
      <c r="F6" s="241"/>
      <c r="G6" s="241"/>
      <c r="H6" s="241"/>
      <c r="I6" s="241"/>
    </row>
    <row r="7" spans="1:13" ht="18">
      <c r="A7" s="1"/>
      <c r="B7" s="1"/>
      <c r="C7" s="1"/>
      <c r="D7" s="1"/>
      <c r="E7" s="1"/>
      <c r="F7" s="1"/>
      <c r="G7" s="1"/>
      <c r="H7" s="2"/>
      <c r="I7" s="2"/>
    </row>
    <row r="8" spans="1:13" ht="25.5">
      <c r="A8" s="13" t="s">
        <v>9</v>
      </c>
      <c r="B8" s="12" t="s">
        <v>10</v>
      </c>
      <c r="C8" s="12" t="s">
        <v>11</v>
      </c>
      <c r="D8" s="229" t="s">
        <v>41</v>
      </c>
      <c r="E8" s="230"/>
      <c r="F8" s="81" t="s">
        <v>5</v>
      </c>
      <c r="G8" s="13" t="s">
        <v>6</v>
      </c>
      <c r="H8" s="13" t="s">
        <v>33</v>
      </c>
      <c r="I8" s="13" t="s">
        <v>34</v>
      </c>
      <c r="J8" s="13" t="s">
        <v>35</v>
      </c>
    </row>
    <row r="9" spans="1:13" ht="25.5" customHeight="1">
      <c r="A9" s="6">
        <v>8</v>
      </c>
      <c r="B9" s="6"/>
      <c r="C9" s="6"/>
      <c r="D9" s="131" t="s">
        <v>23</v>
      </c>
      <c r="E9" s="131"/>
      <c r="F9" s="136">
        <v>0</v>
      </c>
      <c r="G9" s="136">
        <v>0</v>
      </c>
      <c r="H9" s="136">
        <v>0</v>
      </c>
      <c r="I9" s="136">
        <v>0</v>
      </c>
      <c r="J9" s="136">
        <v>0</v>
      </c>
    </row>
    <row r="10" spans="1:13" ht="25.5" customHeight="1">
      <c r="A10" s="9">
        <v>5</v>
      </c>
      <c r="B10" s="9"/>
      <c r="C10" s="9"/>
      <c r="D10" s="131" t="s">
        <v>24</v>
      </c>
      <c r="E10" s="131"/>
      <c r="F10" s="137">
        <v>0</v>
      </c>
      <c r="G10" s="136">
        <v>0</v>
      </c>
      <c r="H10" s="136">
        <v>0</v>
      </c>
      <c r="I10" s="136">
        <v>0</v>
      </c>
      <c r="J10" s="136">
        <v>0</v>
      </c>
    </row>
    <row r="11" spans="1:13" ht="25.5" customHeight="1">
      <c r="A11" s="168"/>
      <c r="B11" s="168"/>
      <c r="C11" s="168"/>
      <c r="D11" s="169"/>
      <c r="E11" s="169"/>
      <c r="F11" s="170"/>
      <c r="G11" s="170"/>
      <c r="H11" s="170"/>
      <c r="I11" s="170"/>
      <c r="J11" s="170"/>
    </row>
    <row r="13" spans="1:13" ht="21" customHeight="1">
      <c r="A13" s="220" t="s">
        <v>107</v>
      </c>
      <c r="B13" s="220"/>
      <c r="C13" s="220"/>
      <c r="D13" s="220"/>
      <c r="E13" s="220"/>
      <c r="F13" s="220"/>
      <c r="G13" s="220"/>
      <c r="H13" s="220"/>
      <c r="I13" s="220"/>
      <c r="J13" s="220"/>
      <c r="K13" s="90"/>
      <c r="L13" s="90"/>
      <c r="M13" s="90"/>
    </row>
    <row r="14" spans="1:13" ht="6" customHeight="1">
      <c r="A14" s="224" t="s">
        <v>124</v>
      </c>
      <c r="B14" s="224"/>
      <c r="C14" s="224"/>
      <c r="D14" s="224"/>
      <c r="E14" s="224"/>
      <c r="F14" s="224"/>
      <c r="G14" s="224"/>
      <c r="H14" s="224"/>
      <c r="I14" s="224"/>
    </row>
    <row r="15" spans="1:13" ht="13.5" customHeight="1">
      <c r="A15" s="224"/>
      <c r="B15" s="224"/>
      <c r="C15" s="224"/>
      <c r="D15" s="224"/>
      <c r="E15" s="224"/>
      <c r="F15" s="224"/>
      <c r="G15" s="224"/>
      <c r="H15" s="224"/>
      <c r="I15" s="224"/>
    </row>
    <row r="16" spans="1:13" ht="18" customHeight="1">
      <c r="A16" s="164"/>
      <c r="B16" s="164"/>
      <c r="C16" s="164"/>
      <c r="D16" s="164"/>
      <c r="E16" s="164"/>
      <c r="F16" s="164"/>
      <c r="G16" s="164"/>
      <c r="H16" s="164"/>
      <c r="I16" s="164"/>
    </row>
    <row r="17" spans="1:20" ht="18" customHeight="1">
      <c r="A17" s="225" t="s">
        <v>281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40"/>
      <c r="L17" s="240"/>
      <c r="M17" s="240"/>
      <c r="N17" s="240"/>
      <c r="O17" s="240"/>
      <c r="P17" s="240"/>
      <c r="Q17" s="240"/>
      <c r="R17" s="240"/>
      <c r="S17" s="240"/>
      <c r="T17" s="240"/>
    </row>
    <row r="19" spans="1:20" ht="38.25" customHeight="1">
      <c r="A19" s="231" t="s">
        <v>114</v>
      </c>
      <c r="B19" s="232"/>
      <c r="C19" s="232"/>
      <c r="D19" s="232"/>
      <c r="E19" s="233"/>
      <c r="F19" s="91" t="s">
        <v>48</v>
      </c>
      <c r="G19" s="91" t="s">
        <v>49</v>
      </c>
      <c r="H19" s="91" t="s">
        <v>47</v>
      </c>
      <c r="I19" s="91" t="s">
        <v>34</v>
      </c>
      <c r="J19" s="92" t="s">
        <v>35</v>
      </c>
    </row>
    <row r="20" spans="1:20">
      <c r="A20" s="234"/>
      <c r="B20" s="235"/>
      <c r="C20" s="235"/>
      <c r="D20" s="235"/>
      <c r="E20" s="236"/>
      <c r="F20" s="93" t="s">
        <v>42</v>
      </c>
      <c r="G20" s="93" t="s">
        <v>42</v>
      </c>
      <c r="H20" s="93" t="s">
        <v>42</v>
      </c>
      <c r="I20" s="93" t="s">
        <v>42</v>
      </c>
      <c r="J20" s="94" t="s">
        <v>42</v>
      </c>
    </row>
    <row r="21" spans="1:20" ht="34.5" customHeight="1">
      <c r="A21" s="237" t="s">
        <v>32</v>
      </c>
      <c r="B21" s="238"/>
      <c r="C21" s="238"/>
      <c r="D21" s="238"/>
      <c r="E21" s="239"/>
      <c r="F21" s="99">
        <f>F22</f>
        <v>23848.26</v>
      </c>
      <c r="G21" s="99">
        <f>G22</f>
        <v>12941.13</v>
      </c>
      <c r="H21" s="189">
        <v>7963</v>
      </c>
      <c r="I21" s="95">
        <v>0</v>
      </c>
      <c r="J21" s="95">
        <v>0</v>
      </c>
    </row>
    <row r="22" spans="1:20">
      <c r="A22" s="102">
        <v>9</v>
      </c>
      <c r="B22" s="159"/>
      <c r="C22" s="156" t="s">
        <v>276</v>
      </c>
      <c r="D22" s="130"/>
      <c r="E22" s="130"/>
      <c r="F22" s="100">
        <f>F25+F26</f>
        <v>23848.26</v>
      </c>
      <c r="G22" s="100">
        <f>G25+G26</f>
        <v>12941.13</v>
      </c>
      <c r="H22" s="188">
        <f>H25+H26</f>
        <v>7963</v>
      </c>
      <c r="I22" s="97">
        <v>0</v>
      </c>
      <c r="J22" s="97">
        <v>0</v>
      </c>
    </row>
    <row r="23" spans="1:20">
      <c r="A23" s="102">
        <v>92</v>
      </c>
      <c r="B23" s="159"/>
      <c r="C23" s="161" t="s">
        <v>277</v>
      </c>
      <c r="D23" s="130"/>
      <c r="E23" s="130"/>
      <c r="F23" s="100">
        <v>0</v>
      </c>
      <c r="G23" s="100">
        <v>0</v>
      </c>
      <c r="H23" s="188">
        <v>0</v>
      </c>
      <c r="I23" s="97">
        <v>0</v>
      </c>
      <c r="J23" s="97">
        <v>0</v>
      </c>
    </row>
    <row r="24" spans="1:20">
      <c r="A24" s="102">
        <v>9221</v>
      </c>
      <c r="B24" s="159"/>
      <c r="C24" s="162" t="s">
        <v>278</v>
      </c>
      <c r="D24" s="130"/>
      <c r="E24" s="130"/>
      <c r="F24" s="100">
        <v>0</v>
      </c>
      <c r="G24" s="100">
        <v>0</v>
      </c>
      <c r="H24" s="188">
        <v>0</v>
      </c>
      <c r="I24" s="97">
        <v>0</v>
      </c>
      <c r="J24" s="97">
        <v>0</v>
      </c>
    </row>
    <row r="25" spans="1:20">
      <c r="A25" s="102"/>
      <c r="B25" s="163" t="s">
        <v>61</v>
      </c>
      <c r="C25" s="163" t="s">
        <v>116</v>
      </c>
      <c r="D25" s="163"/>
      <c r="E25" s="163"/>
      <c r="F25" s="100">
        <v>22838.34</v>
      </c>
      <c r="G25" s="100">
        <v>11613.91</v>
      </c>
      <c r="H25" s="188">
        <v>6636</v>
      </c>
      <c r="I25" s="97">
        <v>0</v>
      </c>
      <c r="J25" s="97">
        <v>0</v>
      </c>
    </row>
    <row r="26" spans="1:20">
      <c r="A26" s="102"/>
      <c r="B26" s="163" t="s">
        <v>57</v>
      </c>
      <c r="C26" s="163" t="s">
        <v>117</v>
      </c>
      <c r="D26" s="163"/>
      <c r="E26" s="163"/>
      <c r="F26" s="100">
        <v>1009.92</v>
      </c>
      <c r="G26" s="100">
        <v>1327.22</v>
      </c>
      <c r="H26" s="188">
        <v>1327</v>
      </c>
      <c r="I26" s="97">
        <v>0</v>
      </c>
      <c r="J26" s="97">
        <v>0</v>
      </c>
    </row>
    <row r="27" spans="1:20">
      <c r="A27" s="102">
        <v>9222</v>
      </c>
      <c r="B27" s="159"/>
      <c r="C27" s="159" t="s">
        <v>280</v>
      </c>
      <c r="D27" s="130"/>
      <c r="E27" s="130"/>
      <c r="F27" s="100">
        <v>0</v>
      </c>
      <c r="G27" s="100">
        <v>0</v>
      </c>
      <c r="H27" s="100">
        <v>0</v>
      </c>
      <c r="I27" s="97">
        <v>0</v>
      </c>
      <c r="J27" s="97">
        <v>0</v>
      </c>
    </row>
    <row r="28" spans="1:20" ht="31.5" customHeight="1">
      <c r="A28" s="227" t="s">
        <v>123</v>
      </c>
      <c r="B28" s="228"/>
      <c r="C28" s="228"/>
      <c r="D28" s="228"/>
      <c r="E28" s="228"/>
      <c r="F28" s="101">
        <f>F22-F27</f>
        <v>23848.26</v>
      </c>
      <c r="G28" s="101">
        <f>G22-G27</f>
        <v>12941.13</v>
      </c>
      <c r="H28" s="101">
        <f>H22-H27</f>
        <v>7963</v>
      </c>
      <c r="I28" s="98">
        <f>I22-I27</f>
        <v>0</v>
      </c>
      <c r="J28" s="98">
        <f>J22-J27</f>
        <v>0</v>
      </c>
    </row>
    <row r="29" spans="1:20" ht="15.75">
      <c r="A29" s="36"/>
      <c r="B29" s="33"/>
      <c r="C29" s="33"/>
      <c r="D29" s="33"/>
      <c r="E29" s="33"/>
      <c r="F29" s="132"/>
      <c r="G29" s="132"/>
      <c r="H29" s="132"/>
      <c r="I29" s="133"/>
      <c r="J29" s="133"/>
    </row>
    <row r="30" spans="1:20" ht="25.5">
      <c r="A30" s="231" t="s">
        <v>114</v>
      </c>
      <c r="B30" s="232"/>
      <c r="C30" s="232"/>
      <c r="D30" s="232"/>
      <c r="E30" s="233"/>
      <c r="F30" s="91" t="s">
        <v>48</v>
      </c>
      <c r="G30" s="91" t="s">
        <v>49</v>
      </c>
      <c r="H30" s="91" t="s">
        <v>47</v>
      </c>
      <c r="I30" s="91" t="s">
        <v>34</v>
      </c>
      <c r="J30" s="92" t="s">
        <v>35</v>
      </c>
    </row>
    <row r="31" spans="1:20">
      <c r="A31" s="234"/>
      <c r="B31" s="235"/>
      <c r="C31" s="235"/>
      <c r="D31" s="235"/>
      <c r="E31" s="236"/>
      <c r="F31" s="134" t="s">
        <v>43</v>
      </c>
      <c r="G31" s="134" t="s">
        <v>43</v>
      </c>
      <c r="H31" s="134" t="s">
        <v>43</v>
      </c>
      <c r="I31" s="134" t="s">
        <v>43</v>
      </c>
      <c r="J31" s="135" t="s">
        <v>43</v>
      </c>
    </row>
    <row r="32" spans="1:20" ht="40.5" customHeight="1">
      <c r="A32" s="237" t="s">
        <v>32</v>
      </c>
      <c r="B32" s="238"/>
      <c r="C32" s="238"/>
      <c r="D32" s="238"/>
      <c r="E32" s="239"/>
      <c r="F32" s="99">
        <v>179684.72</v>
      </c>
      <c r="G32" s="99">
        <f>G33</f>
        <v>97504.85</v>
      </c>
      <c r="H32" s="189">
        <v>59997</v>
      </c>
      <c r="I32" s="95">
        <v>0</v>
      </c>
      <c r="J32" s="95">
        <v>0</v>
      </c>
    </row>
    <row r="33" spans="1:10">
      <c r="A33" s="102">
        <v>9</v>
      </c>
      <c r="B33" s="158"/>
      <c r="C33" s="156" t="s">
        <v>276</v>
      </c>
      <c r="D33" s="156"/>
      <c r="E33" s="157"/>
      <c r="F33" s="100">
        <f>F36+F37</f>
        <v>179684.72</v>
      </c>
      <c r="G33" s="100">
        <f>G36+G37</f>
        <v>97504.85</v>
      </c>
      <c r="H33" s="188">
        <v>59997</v>
      </c>
      <c r="I33" s="97">
        <v>0</v>
      </c>
      <c r="J33" s="97">
        <v>0</v>
      </c>
    </row>
    <row r="34" spans="1:10">
      <c r="A34" s="102">
        <v>92</v>
      </c>
      <c r="B34" s="159"/>
      <c r="C34" s="161" t="s">
        <v>277</v>
      </c>
      <c r="D34" s="130"/>
      <c r="E34" s="130"/>
      <c r="F34" s="100">
        <v>0</v>
      </c>
      <c r="G34" s="100">
        <v>0</v>
      </c>
      <c r="H34" s="188">
        <v>0</v>
      </c>
      <c r="I34" s="97">
        <v>0</v>
      </c>
      <c r="J34" s="97">
        <v>0</v>
      </c>
    </row>
    <row r="35" spans="1:10">
      <c r="A35" s="102">
        <v>9221</v>
      </c>
      <c r="B35" s="159"/>
      <c r="C35" s="162" t="s">
        <v>278</v>
      </c>
      <c r="D35" s="130"/>
      <c r="E35" s="130"/>
      <c r="F35" s="100">
        <v>0</v>
      </c>
      <c r="G35" s="100">
        <v>0</v>
      </c>
      <c r="H35" s="188">
        <v>0</v>
      </c>
      <c r="I35" s="97">
        <v>0</v>
      </c>
      <c r="J35" s="97">
        <v>0</v>
      </c>
    </row>
    <row r="36" spans="1:10">
      <c r="A36" s="102"/>
      <c r="B36" s="163" t="s">
        <v>61</v>
      </c>
      <c r="C36" s="171" t="s">
        <v>116</v>
      </c>
      <c r="D36" s="172"/>
      <c r="E36" s="172"/>
      <c r="F36" s="100">
        <v>172075.51</v>
      </c>
      <c r="G36" s="100">
        <v>87504.85</v>
      </c>
      <c r="H36" s="188">
        <v>49997</v>
      </c>
      <c r="I36" s="97">
        <v>0</v>
      </c>
      <c r="J36" s="97">
        <v>0</v>
      </c>
    </row>
    <row r="37" spans="1:10">
      <c r="A37" s="102"/>
      <c r="B37" s="163" t="s">
        <v>57</v>
      </c>
      <c r="C37" s="171" t="s">
        <v>117</v>
      </c>
      <c r="D37" s="172"/>
      <c r="E37" s="172"/>
      <c r="F37" s="100">
        <v>7609.21</v>
      </c>
      <c r="G37" s="100">
        <v>10000</v>
      </c>
      <c r="H37" s="188">
        <v>10000</v>
      </c>
      <c r="I37" s="97">
        <v>0</v>
      </c>
      <c r="J37" s="97">
        <v>0</v>
      </c>
    </row>
    <row r="38" spans="1:10">
      <c r="A38" s="102">
        <v>9222</v>
      </c>
      <c r="B38" s="160"/>
      <c r="C38" s="162" t="s">
        <v>279</v>
      </c>
      <c r="D38" s="162"/>
      <c r="E38" s="130"/>
      <c r="F38" s="100">
        <v>0</v>
      </c>
      <c r="G38" s="100">
        <v>0</v>
      </c>
      <c r="H38" s="100">
        <v>0</v>
      </c>
      <c r="I38" s="96">
        <v>0</v>
      </c>
      <c r="J38" s="96">
        <v>0</v>
      </c>
    </row>
    <row r="39" spans="1:10" ht="30" customHeight="1">
      <c r="A39" s="227" t="s">
        <v>123</v>
      </c>
      <c r="B39" s="228"/>
      <c r="C39" s="228"/>
      <c r="D39" s="228"/>
      <c r="E39" s="228"/>
      <c r="F39" s="101">
        <f>F33-F38</f>
        <v>179684.72</v>
      </c>
      <c r="G39" s="101">
        <f>G33-G38</f>
        <v>97504.85</v>
      </c>
      <c r="H39" s="101">
        <f>H33-H38</f>
        <v>59997</v>
      </c>
      <c r="I39" s="98">
        <f>I33-I38</f>
        <v>0</v>
      </c>
      <c r="J39" s="98">
        <f>J33-J38</f>
        <v>0</v>
      </c>
    </row>
  </sheetData>
  <mergeCells count="14">
    <mergeCell ref="K17:T17"/>
    <mergeCell ref="A17:J17"/>
    <mergeCell ref="A6:I6"/>
    <mergeCell ref="A3:I4"/>
    <mergeCell ref="A2:J2"/>
    <mergeCell ref="A39:E39"/>
    <mergeCell ref="D8:E8"/>
    <mergeCell ref="A13:J13"/>
    <mergeCell ref="A14:I15"/>
    <mergeCell ref="A19:E20"/>
    <mergeCell ref="A21:E21"/>
    <mergeCell ref="A28:E28"/>
    <mergeCell ref="A30:E31"/>
    <mergeCell ref="A32:E32"/>
  </mergeCells>
  <pageMargins left="0.7" right="0.7" top="0.75" bottom="0.75" header="0.3" footer="0.3"/>
  <pageSetup paperSize="9" scale="3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78"/>
  <sheetViews>
    <sheetView topLeftCell="A38" workbookViewId="0">
      <selection sqref="A1:I73"/>
    </sheetView>
  </sheetViews>
  <sheetFormatPr defaultRowHeight="15"/>
  <cols>
    <col min="1" max="1" width="7.42578125" bestFit="1" customWidth="1"/>
    <col min="2" max="2" width="8.42578125" customWidth="1"/>
    <col min="3" max="3" width="4.28515625" customWidth="1"/>
    <col min="4" max="4" width="30" customWidth="1"/>
    <col min="5" max="6" width="15.7109375" customWidth="1"/>
    <col min="7" max="7" width="18.85546875" customWidth="1"/>
    <col min="8" max="8" width="15.140625" customWidth="1"/>
    <col min="9" max="9" width="16.28515625" customWidth="1"/>
    <col min="11" max="11" width="26.28515625" customWidth="1"/>
  </cols>
  <sheetData>
    <row r="2" spans="1:11" ht="15.75">
      <c r="A2" s="222" t="s">
        <v>25</v>
      </c>
      <c r="B2" s="222"/>
      <c r="C2" s="222"/>
      <c r="D2" s="222"/>
      <c r="E2" s="222"/>
      <c r="F2" s="222"/>
      <c r="G2" s="222"/>
      <c r="H2" s="222"/>
      <c r="I2" s="222"/>
    </row>
    <row r="3" spans="1:11" ht="15.75" customHeight="1">
      <c r="A3" s="220" t="s">
        <v>113</v>
      </c>
      <c r="B3" s="220"/>
      <c r="C3" s="220"/>
      <c r="D3" s="220"/>
      <c r="E3" s="220"/>
      <c r="F3" s="220"/>
      <c r="G3" s="220"/>
      <c r="H3" s="220"/>
      <c r="I3" s="220"/>
    </row>
    <row r="4" spans="1:11" ht="37.5" customHeight="1">
      <c r="A4" s="224" t="s">
        <v>126</v>
      </c>
      <c r="B4" s="224"/>
      <c r="C4" s="224"/>
      <c r="D4" s="224"/>
      <c r="E4" s="224"/>
      <c r="F4" s="224"/>
      <c r="G4" s="224"/>
      <c r="H4" s="224"/>
      <c r="I4" s="224"/>
    </row>
    <row r="5" spans="1:11" ht="13.5" customHeight="1">
      <c r="A5" s="265"/>
      <c r="B5" s="265"/>
      <c r="C5" s="265"/>
      <c r="D5" s="265"/>
      <c r="E5" s="265"/>
      <c r="F5" s="265"/>
      <c r="G5" s="265"/>
      <c r="H5" s="265"/>
      <c r="I5" s="265"/>
    </row>
    <row r="6" spans="1:11" ht="18">
      <c r="A6" s="1"/>
      <c r="B6" s="1"/>
      <c r="C6" s="1"/>
      <c r="D6" s="1"/>
      <c r="E6" s="1"/>
      <c r="F6" s="1"/>
      <c r="G6" s="1"/>
      <c r="H6" s="2"/>
      <c r="I6" s="78">
        <v>7.5345000000000004</v>
      </c>
    </row>
    <row r="7" spans="1:11" ht="24.75" customHeight="1">
      <c r="A7" s="229" t="s">
        <v>27</v>
      </c>
      <c r="B7" s="260"/>
      <c r="C7" s="230"/>
      <c r="D7" s="12" t="s">
        <v>28</v>
      </c>
      <c r="E7" s="12" t="s">
        <v>5</v>
      </c>
      <c r="F7" s="12" t="s">
        <v>6</v>
      </c>
      <c r="G7" s="12" t="s">
        <v>33</v>
      </c>
      <c r="H7" s="12" t="s">
        <v>67</v>
      </c>
      <c r="I7" s="12" t="s">
        <v>68</v>
      </c>
    </row>
    <row r="8" spans="1:11" ht="15" customHeight="1">
      <c r="A8" s="62"/>
      <c r="B8" s="63"/>
      <c r="C8" s="64"/>
      <c r="D8" s="12"/>
      <c r="E8" s="12" t="s">
        <v>42</v>
      </c>
      <c r="F8" s="12" t="s">
        <v>42</v>
      </c>
      <c r="G8" s="12" t="s">
        <v>42</v>
      </c>
      <c r="H8" s="12" t="s">
        <v>42</v>
      </c>
      <c r="I8" s="12" t="s">
        <v>42</v>
      </c>
    </row>
    <row r="9" spans="1:11" ht="28.5" customHeight="1">
      <c r="A9" s="261" t="s">
        <v>69</v>
      </c>
      <c r="B9" s="262"/>
      <c r="C9" s="263"/>
      <c r="D9" s="129" t="s">
        <v>70</v>
      </c>
      <c r="E9" s="179">
        <f>E10+E31+E36+E41+E47+E56</f>
        <v>1958468.3699999999</v>
      </c>
      <c r="F9" s="179">
        <f>F10+F31+F36+F41+F47+F56</f>
        <v>2138204.91</v>
      </c>
      <c r="G9" s="179">
        <f>G10+G31+G36+G41+G47+G56</f>
        <v>2491158</v>
      </c>
      <c r="H9" s="179">
        <f>H10+H31+H36+H41+H47+H56</f>
        <v>2547723</v>
      </c>
      <c r="I9" s="179">
        <f>I10+I31+I36+I41+I47+I56</f>
        <v>2714052</v>
      </c>
    </row>
    <row r="10" spans="1:11" ht="22.5" customHeight="1">
      <c r="A10" s="254" t="s">
        <v>71</v>
      </c>
      <c r="B10" s="255"/>
      <c r="C10" s="256"/>
      <c r="D10" s="127" t="s">
        <v>72</v>
      </c>
      <c r="E10" s="180">
        <f>E11+E15+E18+E25+E28</f>
        <v>1919470.9000000001</v>
      </c>
      <c r="F10" s="180">
        <f>F11+F15+F18+F25+F28</f>
        <v>2096165.6199999999</v>
      </c>
      <c r="G10" s="180">
        <f>G11+G15+G18+G25+G28+G22</f>
        <v>2442745</v>
      </c>
      <c r="H10" s="180">
        <f>H11+H15+H18+H25+H28+H22</f>
        <v>2501448</v>
      </c>
      <c r="I10" s="180">
        <f>I11+I15+I18+I25+I28+I22</f>
        <v>2666293</v>
      </c>
      <c r="K10" s="75"/>
    </row>
    <row r="11" spans="1:11" ht="25.5">
      <c r="A11" s="242" t="s">
        <v>73</v>
      </c>
      <c r="B11" s="243"/>
      <c r="C11" s="244"/>
      <c r="D11" s="126" t="s">
        <v>74</v>
      </c>
      <c r="E11" s="181">
        <f>E12</f>
        <v>1513385.19</v>
      </c>
      <c r="F11" s="181">
        <f>F12</f>
        <v>1680907.82</v>
      </c>
      <c r="G11" s="181">
        <f>G12</f>
        <v>1974202</v>
      </c>
      <c r="H11" s="181">
        <f t="shared" ref="H11:I11" si="0">H12</f>
        <v>1999578</v>
      </c>
      <c r="I11" s="181">
        <f t="shared" si="0"/>
        <v>2134717</v>
      </c>
    </row>
    <row r="12" spans="1:11">
      <c r="A12" s="245">
        <v>3</v>
      </c>
      <c r="B12" s="246"/>
      <c r="C12" s="247"/>
      <c r="D12" s="128" t="s">
        <v>16</v>
      </c>
      <c r="E12" s="182">
        <f>E13+E14</f>
        <v>1513385.19</v>
      </c>
      <c r="F12" s="182">
        <f>F13+F14</f>
        <v>1680907.82</v>
      </c>
      <c r="G12" s="182">
        <f>SUM(G13+G14)</f>
        <v>1974202</v>
      </c>
      <c r="H12" s="182">
        <f t="shared" ref="H12:I12" si="1">SUM(H13+H14)</f>
        <v>1999578</v>
      </c>
      <c r="I12" s="182">
        <f t="shared" si="1"/>
        <v>2134717</v>
      </c>
    </row>
    <row r="13" spans="1:11">
      <c r="A13" s="71"/>
      <c r="B13" s="252">
        <v>31</v>
      </c>
      <c r="C13" s="253"/>
      <c r="D13" s="148" t="s">
        <v>17</v>
      </c>
      <c r="E13" s="183">
        <v>1510462.01</v>
      </c>
      <c r="F13" s="183">
        <v>1663653.86</v>
      </c>
      <c r="G13" s="187">
        <f>1882939</f>
        <v>1882939</v>
      </c>
      <c r="H13" s="183">
        <v>1916942</v>
      </c>
      <c r="I13" s="183">
        <v>2052081</v>
      </c>
    </row>
    <row r="14" spans="1:11" ht="15" customHeight="1">
      <c r="A14" s="71"/>
      <c r="B14" s="252">
        <v>32</v>
      </c>
      <c r="C14" s="253"/>
      <c r="D14" s="148" t="s">
        <v>29</v>
      </c>
      <c r="E14" s="183">
        <v>2923.18</v>
      </c>
      <c r="F14" s="183">
        <v>17253.96</v>
      </c>
      <c r="G14" s="187">
        <f>91263</f>
        <v>91263</v>
      </c>
      <c r="H14" s="183">
        <v>82636</v>
      </c>
      <c r="I14" s="183">
        <v>82636</v>
      </c>
    </row>
    <row r="15" spans="1:11" ht="21" customHeight="1">
      <c r="A15" s="242" t="s">
        <v>75</v>
      </c>
      <c r="B15" s="243"/>
      <c r="C15" s="244"/>
      <c r="D15" s="126" t="s">
        <v>76</v>
      </c>
      <c r="E15" s="184">
        <v>0</v>
      </c>
      <c r="F15" s="184">
        <f>F17</f>
        <v>2654.46</v>
      </c>
      <c r="G15" s="184">
        <f>G16</f>
        <v>6238</v>
      </c>
      <c r="H15" s="184">
        <f t="shared" ref="H15:I15" si="2">H16</f>
        <v>7698</v>
      </c>
      <c r="I15" s="184">
        <f t="shared" si="2"/>
        <v>7698</v>
      </c>
    </row>
    <row r="16" spans="1:11" ht="15" customHeight="1">
      <c r="A16" s="245">
        <v>3</v>
      </c>
      <c r="B16" s="246"/>
      <c r="C16" s="247"/>
      <c r="D16" s="128" t="s">
        <v>16</v>
      </c>
      <c r="E16" s="182">
        <v>0</v>
      </c>
      <c r="F16" s="182">
        <f>F17</f>
        <v>2654.46</v>
      </c>
      <c r="G16" s="182">
        <f>G17</f>
        <v>6238</v>
      </c>
      <c r="H16" s="182">
        <f>H17</f>
        <v>7698</v>
      </c>
      <c r="I16" s="182">
        <f>I17</f>
        <v>7698</v>
      </c>
    </row>
    <row r="17" spans="1:11">
      <c r="A17" s="71"/>
      <c r="B17" s="65">
        <v>32</v>
      </c>
      <c r="C17" s="72"/>
      <c r="D17" s="66" t="s">
        <v>29</v>
      </c>
      <c r="E17" s="183">
        <v>0</v>
      </c>
      <c r="F17" s="183">
        <v>2654.46</v>
      </c>
      <c r="G17" s="187">
        <v>6238</v>
      </c>
      <c r="H17" s="183">
        <v>7698</v>
      </c>
      <c r="I17" s="183">
        <v>7698</v>
      </c>
    </row>
    <row r="18" spans="1:11" ht="32.25" customHeight="1">
      <c r="A18" s="242" t="s">
        <v>77</v>
      </c>
      <c r="B18" s="243"/>
      <c r="C18" s="244"/>
      <c r="D18" s="126" t="s">
        <v>78</v>
      </c>
      <c r="E18" s="181">
        <f>E19</f>
        <v>404581.1</v>
      </c>
      <c r="F18" s="181">
        <f>F19</f>
        <v>408887.1</v>
      </c>
      <c r="G18" s="181">
        <f>G19</f>
        <v>457395</v>
      </c>
      <c r="H18" s="181">
        <f t="shared" ref="H18:I18" si="3">H19</f>
        <v>489262</v>
      </c>
      <c r="I18" s="181">
        <f t="shared" si="3"/>
        <v>518968</v>
      </c>
    </row>
    <row r="19" spans="1:11">
      <c r="A19" s="245">
        <v>3</v>
      </c>
      <c r="B19" s="246"/>
      <c r="C19" s="247"/>
      <c r="D19" s="128" t="s">
        <v>16</v>
      </c>
      <c r="E19" s="182">
        <f>E20+E21</f>
        <v>404581.1</v>
      </c>
      <c r="F19" s="182">
        <f>F20+F21</f>
        <v>408887.1</v>
      </c>
      <c r="G19" s="182">
        <f>G20+G21</f>
        <v>457395</v>
      </c>
      <c r="H19" s="182">
        <f t="shared" ref="H19:I19" si="4">H20+H21</f>
        <v>489262</v>
      </c>
      <c r="I19" s="182">
        <f t="shared" si="4"/>
        <v>518968</v>
      </c>
    </row>
    <row r="20" spans="1:11">
      <c r="A20" s="71"/>
      <c r="B20" s="65">
        <v>32</v>
      </c>
      <c r="C20" s="72"/>
      <c r="D20" s="66" t="s">
        <v>29</v>
      </c>
      <c r="E20" s="183">
        <v>402541.06</v>
      </c>
      <c r="F20" s="183">
        <v>406697.18</v>
      </c>
      <c r="G20" s="187">
        <v>455218</v>
      </c>
      <c r="H20" s="183">
        <v>486976</v>
      </c>
      <c r="I20" s="183">
        <v>516465</v>
      </c>
      <c r="K20" s="76"/>
    </row>
    <row r="21" spans="1:11">
      <c r="A21" s="71"/>
      <c r="B21" s="65">
        <v>34</v>
      </c>
      <c r="C21" s="72"/>
      <c r="D21" s="66" t="s">
        <v>66</v>
      </c>
      <c r="E21" s="183">
        <v>2040.04</v>
      </c>
      <c r="F21" s="183">
        <v>2189.92</v>
      </c>
      <c r="G21" s="187">
        <v>2177</v>
      </c>
      <c r="H21" s="183">
        <v>2286</v>
      </c>
      <c r="I21" s="183">
        <v>2503</v>
      </c>
    </row>
    <row r="22" spans="1:11" ht="31.5" customHeight="1">
      <c r="A22" s="242" t="s">
        <v>92</v>
      </c>
      <c r="B22" s="243"/>
      <c r="C22" s="244"/>
      <c r="D22" s="126" t="s">
        <v>93</v>
      </c>
      <c r="E22" s="181">
        <v>0</v>
      </c>
      <c r="F22" s="181">
        <v>0</v>
      </c>
      <c r="G22" s="181">
        <f t="shared" ref="G22:I23" si="5">G23</f>
        <v>1327</v>
      </c>
      <c r="H22" s="181">
        <f t="shared" si="5"/>
        <v>1327</v>
      </c>
      <c r="I22" s="181">
        <f t="shared" si="5"/>
        <v>1327</v>
      </c>
    </row>
    <row r="23" spans="1:11">
      <c r="A23" s="245">
        <v>3</v>
      </c>
      <c r="B23" s="246"/>
      <c r="C23" s="247"/>
      <c r="D23" s="128" t="s">
        <v>16</v>
      </c>
      <c r="E23" s="182">
        <v>0</v>
      </c>
      <c r="F23" s="182">
        <v>0</v>
      </c>
      <c r="G23" s="182">
        <f t="shared" si="5"/>
        <v>1327</v>
      </c>
      <c r="H23" s="182">
        <f t="shared" si="5"/>
        <v>1327</v>
      </c>
      <c r="I23" s="182">
        <f t="shared" si="5"/>
        <v>1327</v>
      </c>
    </row>
    <row r="24" spans="1:11">
      <c r="A24" s="71"/>
      <c r="B24" s="65">
        <v>32</v>
      </c>
      <c r="C24" s="72"/>
      <c r="D24" s="66" t="s">
        <v>29</v>
      </c>
      <c r="E24" s="183">
        <v>0</v>
      </c>
      <c r="F24" s="183">
        <v>0</v>
      </c>
      <c r="G24" s="187">
        <v>1327</v>
      </c>
      <c r="H24" s="183">
        <v>1327</v>
      </c>
      <c r="I24" s="183">
        <v>1327</v>
      </c>
      <c r="K24" s="75"/>
    </row>
    <row r="25" spans="1:11" ht="25.5">
      <c r="A25" s="242" t="s">
        <v>79</v>
      </c>
      <c r="B25" s="243"/>
      <c r="C25" s="244"/>
      <c r="D25" s="126" t="s">
        <v>80</v>
      </c>
      <c r="E25" s="181">
        <f t="shared" ref="E25:G26" si="6">E26</f>
        <v>1504.61</v>
      </c>
      <c r="F25" s="181">
        <f t="shared" si="6"/>
        <v>3052.63</v>
      </c>
      <c r="G25" s="181">
        <f t="shared" si="6"/>
        <v>2256</v>
      </c>
      <c r="H25" s="181">
        <f t="shared" ref="H25:I25" si="7">H26</f>
        <v>2256</v>
      </c>
      <c r="I25" s="181">
        <f t="shared" si="7"/>
        <v>2256</v>
      </c>
    </row>
    <row r="26" spans="1:11">
      <c r="A26" s="245">
        <v>3</v>
      </c>
      <c r="B26" s="246"/>
      <c r="C26" s="247"/>
      <c r="D26" s="128" t="s">
        <v>16</v>
      </c>
      <c r="E26" s="182">
        <f t="shared" si="6"/>
        <v>1504.61</v>
      </c>
      <c r="F26" s="182">
        <f t="shared" si="6"/>
        <v>3052.63</v>
      </c>
      <c r="G26" s="182">
        <f t="shared" si="6"/>
        <v>2256</v>
      </c>
      <c r="H26" s="182">
        <f t="shared" ref="H26:I26" si="8">H27</f>
        <v>2256</v>
      </c>
      <c r="I26" s="182">
        <f t="shared" si="8"/>
        <v>2256</v>
      </c>
    </row>
    <row r="27" spans="1:11">
      <c r="A27" s="251">
        <v>32</v>
      </c>
      <c r="B27" s="252"/>
      <c r="C27" s="253"/>
      <c r="D27" s="66" t="s">
        <v>29</v>
      </c>
      <c r="E27" s="183">
        <v>1504.61</v>
      </c>
      <c r="F27" s="183">
        <v>3052.63</v>
      </c>
      <c r="G27" s="183">
        <v>2256</v>
      </c>
      <c r="H27" s="183">
        <v>2256</v>
      </c>
      <c r="I27" s="183">
        <v>2256</v>
      </c>
    </row>
    <row r="28" spans="1:11" ht="25.5">
      <c r="A28" s="242" t="s">
        <v>81</v>
      </c>
      <c r="B28" s="243"/>
      <c r="C28" s="244"/>
      <c r="D28" s="126" t="s">
        <v>82</v>
      </c>
      <c r="E28" s="181">
        <v>0</v>
      </c>
      <c r="F28" s="181">
        <f>F29</f>
        <v>663.61</v>
      </c>
      <c r="G28" s="181">
        <f>G29</f>
        <v>1327</v>
      </c>
      <c r="H28" s="181">
        <f t="shared" ref="H28:I28" si="9">H29</f>
        <v>1327</v>
      </c>
      <c r="I28" s="181">
        <f t="shared" si="9"/>
        <v>1327</v>
      </c>
    </row>
    <row r="29" spans="1:11">
      <c r="A29" s="245">
        <v>3</v>
      </c>
      <c r="B29" s="246"/>
      <c r="C29" s="247"/>
      <c r="D29" s="128" t="s">
        <v>16</v>
      </c>
      <c r="E29" s="182">
        <v>0</v>
      </c>
      <c r="F29" s="182">
        <f>F30</f>
        <v>663.61</v>
      </c>
      <c r="G29" s="182">
        <f>G30</f>
        <v>1327</v>
      </c>
      <c r="H29" s="182">
        <f t="shared" ref="H29:I29" si="10">H30</f>
        <v>1327</v>
      </c>
      <c r="I29" s="182">
        <f t="shared" si="10"/>
        <v>1327</v>
      </c>
    </row>
    <row r="30" spans="1:11">
      <c r="A30" s="251">
        <v>32</v>
      </c>
      <c r="B30" s="252"/>
      <c r="C30" s="253"/>
      <c r="D30" s="66" t="s">
        <v>29</v>
      </c>
      <c r="E30" s="183">
        <v>0</v>
      </c>
      <c r="F30" s="183">
        <v>663.61</v>
      </c>
      <c r="G30" s="183">
        <v>1327</v>
      </c>
      <c r="H30" s="183">
        <v>1327</v>
      </c>
      <c r="I30" s="183">
        <v>1327</v>
      </c>
    </row>
    <row r="31" spans="1:11" ht="24" customHeight="1">
      <c r="A31" s="254" t="s">
        <v>83</v>
      </c>
      <c r="B31" s="255"/>
      <c r="C31" s="256"/>
      <c r="D31" s="127" t="s">
        <v>84</v>
      </c>
      <c r="E31" s="185">
        <f t="shared" ref="E31:G32" si="11">E32</f>
        <v>5958.21</v>
      </c>
      <c r="F31" s="185">
        <f t="shared" si="11"/>
        <v>7299.7599999999993</v>
      </c>
      <c r="G31" s="185">
        <f t="shared" si="11"/>
        <v>7861</v>
      </c>
      <c r="H31" s="185">
        <f t="shared" ref="H31:I31" si="12">H32</f>
        <v>8254</v>
      </c>
      <c r="I31" s="185">
        <f t="shared" si="12"/>
        <v>8667</v>
      </c>
    </row>
    <row r="32" spans="1:11" ht="25.5">
      <c r="A32" s="242" t="s">
        <v>77</v>
      </c>
      <c r="B32" s="243"/>
      <c r="C32" s="244"/>
      <c r="D32" s="126" t="s">
        <v>78</v>
      </c>
      <c r="E32" s="181">
        <f t="shared" si="11"/>
        <v>5958.21</v>
      </c>
      <c r="F32" s="181">
        <f t="shared" si="11"/>
        <v>7299.7599999999993</v>
      </c>
      <c r="G32" s="181">
        <f t="shared" si="11"/>
        <v>7861</v>
      </c>
      <c r="H32" s="181">
        <f t="shared" ref="H32:I32" si="13">H33</f>
        <v>8254</v>
      </c>
      <c r="I32" s="181">
        <f t="shared" si="13"/>
        <v>8667</v>
      </c>
    </row>
    <row r="33" spans="1:9">
      <c r="A33" s="245">
        <v>3</v>
      </c>
      <c r="B33" s="246"/>
      <c r="C33" s="247"/>
      <c r="D33" s="128" t="s">
        <v>16</v>
      </c>
      <c r="E33" s="182">
        <f>E34+E35</f>
        <v>5958.21</v>
      </c>
      <c r="F33" s="182">
        <f>F34+F35</f>
        <v>7299.7599999999993</v>
      </c>
      <c r="G33" s="182">
        <f>G34+G35</f>
        <v>7861</v>
      </c>
      <c r="H33" s="182">
        <f t="shared" ref="H33:I33" si="14">H34+H35</f>
        <v>8254</v>
      </c>
      <c r="I33" s="182">
        <f t="shared" si="14"/>
        <v>8667</v>
      </c>
    </row>
    <row r="34" spans="1:9">
      <c r="A34" s="251">
        <v>31</v>
      </c>
      <c r="B34" s="252"/>
      <c r="C34" s="253"/>
      <c r="D34" s="66" t="s">
        <v>17</v>
      </c>
      <c r="E34" s="183">
        <v>5376.31</v>
      </c>
      <c r="F34" s="183">
        <v>5494.73</v>
      </c>
      <c r="G34" s="183">
        <v>6666</v>
      </c>
      <c r="H34" s="183">
        <v>7000</v>
      </c>
      <c r="I34" s="183">
        <v>7350</v>
      </c>
    </row>
    <row r="35" spans="1:9">
      <c r="A35" s="251">
        <v>32</v>
      </c>
      <c r="B35" s="252"/>
      <c r="C35" s="253"/>
      <c r="D35" s="66" t="s">
        <v>29</v>
      </c>
      <c r="E35" s="183">
        <v>581.9</v>
      </c>
      <c r="F35" s="183">
        <v>1805.03</v>
      </c>
      <c r="G35" s="183">
        <v>1195</v>
      </c>
      <c r="H35" s="183">
        <v>1254</v>
      </c>
      <c r="I35" s="183">
        <v>1317</v>
      </c>
    </row>
    <row r="36" spans="1:9" ht="24" customHeight="1">
      <c r="A36" s="254" t="s">
        <v>85</v>
      </c>
      <c r="B36" s="255"/>
      <c r="C36" s="256"/>
      <c r="D36" s="127" t="s">
        <v>86</v>
      </c>
      <c r="E36" s="185">
        <f t="shared" ref="E36:G37" si="15">E37</f>
        <v>1755.46</v>
      </c>
      <c r="F36" s="185">
        <f t="shared" si="15"/>
        <v>1917.1799999999998</v>
      </c>
      <c r="G36" s="185">
        <f t="shared" si="15"/>
        <v>2167</v>
      </c>
      <c r="H36" s="185">
        <f t="shared" ref="H36:I36" si="16">H37</f>
        <v>2276</v>
      </c>
      <c r="I36" s="185">
        <f t="shared" si="16"/>
        <v>2390</v>
      </c>
    </row>
    <row r="37" spans="1:9" ht="25.5">
      <c r="A37" s="242" t="s">
        <v>77</v>
      </c>
      <c r="B37" s="243"/>
      <c r="C37" s="244"/>
      <c r="D37" s="126" t="s">
        <v>78</v>
      </c>
      <c r="E37" s="181">
        <f t="shared" si="15"/>
        <v>1755.46</v>
      </c>
      <c r="F37" s="181">
        <f t="shared" si="15"/>
        <v>1917.1799999999998</v>
      </c>
      <c r="G37" s="181">
        <f t="shared" si="15"/>
        <v>2167</v>
      </c>
      <c r="H37" s="181">
        <f t="shared" ref="H37:I37" si="17">H38</f>
        <v>2276</v>
      </c>
      <c r="I37" s="181">
        <f t="shared" si="17"/>
        <v>2390</v>
      </c>
    </row>
    <row r="38" spans="1:9">
      <c r="A38" s="245">
        <v>3</v>
      </c>
      <c r="B38" s="246"/>
      <c r="C38" s="247"/>
      <c r="D38" s="128" t="s">
        <v>16</v>
      </c>
      <c r="E38" s="182">
        <f>E39</f>
        <v>1755.46</v>
      </c>
      <c r="F38" s="182">
        <f>F39+F40</f>
        <v>1917.1799999999998</v>
      </c>
      <c r="G38" s="182">
        <f>G39+G40</f>
        <v>2167</v>
      </c>
      <c r="H38" s="182">
        <f>H39+H40</f>
        <v>2276</v>
      </c>
      <c r="I38" s="182">
        <f>I39+I40</f>
        <v>2390</v>
      </c>
    </row>
    <row r="39" spans="1:9">
      <c r="A39" s="251">
        <v>31</v>
      </c>
      <c r="B39" s="252"/>
      <c r="C39" s="253"/>
      <c r="D39" s="66" t="s">
        <v>17</v>
      </c>
      <c r="E39" s="183">
        <v>1755.46</v>
      </c>
      <c r="F39" s="183">
        <v>1858.12</v>
      </c>
      <c r="G39" s="183">
        <v>2107</v>
      </c>
      <c r="H39" s="183">
        <v>2213</v>
      </c>
      <c r="I39" s="183">
        <v>2324</v>
      </c>
    </row>
    <row r="40" spans="1:9">
      <c r="A40" s="251">
        <v>32</v>
      </c>
      <c r="B40" s="252"/>
      <c r="C40" s="253"/>
      <c r="D40" s="66" t="s">
        <v>29</v>
      </c>
      <c r="E40" s="183">
        <v>0</v>
      </c>
      <c r="F40" s="183">
        <v>59.06</v>
      </c>
      <c r="G40" s="183">
        <v>60</v>
      </c>
      <c r="H40" s="183">
        <v>63</v>
      </c>
      <c r="I40" s="183">
        <v>66</v>
      </c>
    </row>
    <row r="41" spans="1:9" ht="23.25" customHeight="1">
      <c r="A41" s="254" t="s">
        <v>87</v>
      </c>
      <c r="B41" s="255"/>
      <c r="C41" s="256"/>
      <c r="D41" s="127" t="s">
        <v>88</v>
      </c>
      <c r="E41" s="180">
        <f>E42</f>
        <v>1485.41</v>
      </c>
      <c r="F41" s="180">
        <f>F42</f>
        <v>4286.9399999999996</v>
      </c>
      <c r="G41" s="180">
        <f>G42</f>
        <v>5601</v>
      </c>
      <c r="H41" s="180">
        <f t="shared" ref="H41:I41" si="18">H42</f>
        <v>5881</v>
      </c>
      <c r="I41" s="180">
        <f t="shared" si="18"/>
        <v>6175</v>
      </c>
    </row>
    <row r="42" spans="1:9" ht="25.5">
      <c r="A42" s="242" t="s">
        <v>77</v>
      </c>
      <c r="B42" s="243"/>
      <c r="C42" s="244"/>
      <c r="D42" s="126" t="s">
        <v>78</v>
      </c>
      <c r="E42" s="181">
        <f>E43+E45</f>
        <v>1485.41</v>
      </c>
      <c r="F42" s="181">
        <f>F43</f>
        <v>4286.9399999999996</v>
      </c>
      <c r="G42" s="181">
        <f>G43</f>
        <v>5601</v>
      </c>
      <c r="H42" s="181">
        <f t="shared" ref="H42:I42" si="19">H43</f>
        <v>5881</v>
      </c>
      <c r="I42" s="181">
        <f t="shared" si="19"/>
        <v>6175</v>
      </c>
    </row>
    <row r="43" spans="1:9">
      <c r="A43" s="257">
        <v>3</v>
      </c>
      <c r="B43" s="258"/>
      <c r="C43" s="259"/>
      <c r="D43" s="128" t="s">
        <v>16</v>
      </c>
      <c r="E43" s="186">
        <f>E44</f>
        <v>1346.38</v>
      </c>
      <c r="F43" s="186">
        <f>F44+F45</f>
        <v>4286.9399999999996</v>
      </c>
      <c r="G43" s="186">
        <f>G44</f>
        <v>5601</v>
      </c>
      <c r="H43" s="186">
        <f t="shared" ref="H43:I43" si="20">H44</f>
        <v>5881</v>
      </c>
      <c r="I43" s="186">
        <f t="shared" si="20"/>
        <v>6175</v>
      </c>
    </row>
    <row r="44" spans="1:9">
      <c r="A44" s="251">
        <v>31</v>
      </c>
      <c r="B44" s="252"/>
      <c r="C44" s="253"/>
      <c r="D44" s="66" t="s">
        <v>17</v>
      </c>
      <c r="E44" s="183">
        <v>1346.38</v>
      </c>
      <c r="F44" s="183">
        <v>4286.9399999999996</v>
      </c>
      <c r="G44" s="183">
        <v>5601</v>
      </c>
      <c r="H44" s="183">
        <v>5881</v>
      </c>
      <c r="I44" s="183">
        <v>6175</v>
      </c>
    </row>
    <row r="45" spans="1:9" ht="25.5">
      <c r="A45" s="245">
        <v>4</v>
      </c>
      <c r="B45" s="246"/>
      <c r="C45" s="247"/>
      <c r="D45" s="128" t="s">
        <v>89</v>
      </c>
      <c r="E45" s="186">
        <f>E46</f>
        <v>139.03</v>
      </c>
      <c r="F45" s="186">
        <v>0</v>
      </c>
      <c r="G45" s="186">
        <v>0</v>
      </c>
      <c r="H45" s="186">
        <v>0</v>
      </c>
      <c r="I45" s="186">
        <v>0</v>
      </c>
    </row>
    <row r="46" spans="1:9" ht="25.5">
      <c r="A46" s="251">
        <v>42</v>
      </c>
      <c r="B46" s="252"/>
      <c r="C46" s="253"/>
      <c r="D46" s="66" t="s">
        <v>39</v>
      </c>
      <c r="E46" s="183">
        <v>139.03</v>
      </c>
      <c r="F46" s="183">
        <v>0</v>
      </c>
      <c r="G46" s="183">
        <v>0</v>
      </c>
      <c r="H46" s="183">
        <v>0</v>
      </c>
      <c r="I46" s="183">
        <v>0</v>
      </c>
    </row>
    <row r="47" spans="1:9" ht="25.5">
      <c r="A47" s="254" t="s">
        <v>90</v>
      </c>
      <c r="B47" s="255"/>
      <c r="C47" s="256"/>
      <c r="D47" s="127" t="s">
        <v>91</v>
      </c>
      <c r="E47" s="185">
        <f>E48+E51</f>
        <v>11516.250000000002</v>
      </c>
      <c r="F47" s="185">
        <f>F48+F51</f>
        <v>10617.83</v>
      </c>
      <c r="G47" s="185">
        <f>G48+G51</f>
        <v>21369</v>
      </c>
      <c r="H47" s="185">
        <f t="shared" ref="H47:I47" si="21">H48+H51</f>
        <v>20573</v>
      </c>
      <c r="I47" s="185">
        <f t="shared" si="21"/>
        <v>21236</v>
      </c>
    </row>
    <row r="48" spans="1:9" ht="25.5">
      <c r="A48" s="242" t="s">
        <v>73</v>
      </c>
      <c r="B48" s="243"/>
      <c r="C48" s="244"/>
      <c r="D48" s="126" t="s">
        <v>74</v>
      </c>
      <c r="E48" s="181">
        <f>E49</f>
        <v>663.62</v>
      </c>
      <c r="F48" s="181">
        <f>F49</f>
        <v>1327.23</v>
      </c>
      <c r="G48" s="181">
        <f>G49</f>
        <v>133</v>
      </c>
      <c r="H48" s="181">
        <f t="shared" ref="H48:I48" si="22">H49</f>
        <v>664</v>
      </c>
      <c r="I48" s="181">
        <f t="shared" si="22"/>
        <v>1327</v>
      </c>
    </row>
    <row r="49" spans="1:11">
      <c r="A49" s="245">
        <v>3</v>
      </c>
      <c r="B49" s="246"/>
      <c r="C49" s="247"/>
      <c r="D49" s="128" t="s">
        <v>16</v>
      </c>
      <c r="E49" s="182">
        <f>E50</f>
        <v>663.62</v>
      </c>
      <c r="F49" s="182">
        <v>1327.23</v>
      </c>
      <c r="G49" s="182">
        <f>G50</f>
        <v>133</v>
      </c>
      <c r="H49" s="182">
        <f t="shared" ref="H49:I49" si="23">H50</f>
        <v>664</v>
      </c>
      <c r="I49" s="182">
        <f t="shared" si="23"/>
        <v>1327</v>
      </c>
    </row>
    <row r="50" spans="1:11">
      <c r="A50" s="251">
        <v>32</v>
      </c>
      <c r="B50" s="252"/>
      <c r="C50" s="253"/>
      <c r="D50" s="66" t="s">
        <v>29</v>
      </c>
      <c r="E50" s="183">
        <v>663.62</v>
      </c>
      <c r="F50" s="183">
        <v>1327.23</v>
      </c>
      <c r="G50" s="183">
        <v>133</v>
      </c>
      <c r="H50" s="183">
        <v>664</v>
      </c>
      <c r="I50" s="183">
        <v>1327</v>
      </c>
    </row>
    <row r="51" spans="1:11" ht="25.5">
      <c r="A51" s="242" t="s">
        <v>92</v>
      </c>
      <c r="B51" s="243"/>
      <c r="C51" s="244"/>
      <c r="D51" s="126" t="s">
        <v>93</v>
      </c>
      <c r="E51" s="184">
        <f>E52+E54</f>
        <v>10852.630000000001</v>
      </c>
      <c r="F51" s="184">
        <f>F52+F54</f>
        <v>9290.6</v>
      </c>
      <c r="G51" s="184">
        <f>G52+G54</f>
        <v>21236</v>
      </c>
      <c r="H51" s="184">
        <f t="shared" ref="H51:I51" si="24">H52+H54</f>
        <v>19909</v>
      </c>
      <c r="I51" s="184">
        <f t="shared" si="24"/>
        <v>19909</v>
      </c>
    </row>
    <row r="52" spans="1:11">
      <c r="A52" s="245">
        <v>3</v>
      </c>
      <c r="B52" s="246"/>
      <c r="C52" s="247"/>
      <c r="D52" s="128" t="s">
        <v>16</v>
      </c>
      <c r="E52" s="182">
        <f>E53</f>
        <v>8610.44</v>
      </c>
      <c r="F52" s="182">
        <f>F53</f>
        <v>2986.27</v>
      </c>
      <c r="G52" s="182">
        <f>G53</f>
        <v>10618</v>
      </c>
      <c r="H52" s="182">
        <f t="shared" ref="H52:I52" si="25">H53</f>
        <v>10618</v>
      </c>
      <c r="I52" s="182">
        <f t="shared" si="25"/>
        <v>10618</v>
      </c>
    </row>
    <row r="53" spans="1:11">
      <c r="A53" s="248">
        <v>32</v>
      </c>
      <c r="B53" s="249"/>
      <c r="C53" s="250"/>
      <c r="D53" s="66" t="s">
        <v>29</v>
      </c>
      <c r="E53" s="183">
        <v>8610.44</v>
      </c>
      <c r="F53" s="183">
        <v>2986.27</v>
      </c>
      <c r="G53" s="183">
        <v>10618</v>
      </c>
      <c r="H53" s="183">
        <v>10618</v>
      </c>
      <c r="I53" s="183">
        <v>10618</v>
      </c>
    </row>
    <row r="54" spans="1:11" ht="25.5">
      <c r="A54" s="245">
        <v>4</v>
      </c>
      <c r="B54" s="246"/>
      <c r="C54" s="247"/>
      <c r="D54" s="128" t="s">
        <v>89</v>
      </c>
      <c r="E54" s="186">
        <f>E55</f>
        <v>2242.19</v>
      </c>
      <c r="F54" s="186">
        <f>F55</f>
        <v>6304.33</v>
      </c>
      <c r="G54" s="186">
        <f>G55</f>
        <v>10618</v>
      </c>
      <c r="H54" s="186">
        <f t="shared" ref="H54:I54" si="26">H55</f>
        <v>9291</v>
      </c>
      <c r="I54" s="186">
        <f t="shared" si="26"/>
        <v>9291</v>
      </c>
      <c r="K54" s="75"/>
    </row>
    <row r="55" spans="1:11" ht="25.5">
      <c r="A55" s="251">
        <v>42</v>
      </c>
      <c r="B55" s="252"/>
      <c r="C55" s="253"/>
      <c r="D55" s="66" t="s">
        <v>39</v>
      </c>
      <c r="E55" s="183">
        <v>2242.19</v>
      </c>
      <c r="F55" s="183">
        <v>6304.33</v>
      </c>
      <c r="G55" s="183">
        <v>10618</v>
      </c>
      <c r="H55" s="183">
        <v>9291</v>
      </c>
      <c r="I55" s="183">
        <v>9291</v>
      </c>
      <c r="K55" s="75"/>
    </row>
    <row r="56" spans="1:11" ht="24.75" customHeight="1">
      <c r="A56" s="254" t="s">
        <v>94</v>
      </c>
      <c r="B56" s="255"/>
      <c r="C56" s="256"/>
      <c r="D56" s="127" t="s">
        <v>95</v>
      </c>
      <c r="E56" s="180">
        <f>E60+E63+E67+E70</f>
        <v>18282.14</v>
      </c>
      <c r="F56" s="180">
        <f>F60+F63+F67+F70</f>
        <v>17917.580000000002</v>
      </c>
      <c r="G56" s="180">
        <f>G57+G60+G63+G67+G70</f>
        <v>11415</v>
      </c>
      <c r="H56" s="180">
        <f t="shared" ref="H56:I56" si="27">H57+H60+H63+H67+H70</f>
        <v>9291</v>
      </c>
      <c r="I56" s="180">
        <f t="shared" si="27"/>
        <v>9291</v>
      </c>
    </row>
    <row r="57" spans="1:11" ht="25.5">
      <c r="A57" s="242" t="s">
        <v>73</v>
      </c>
      <c r="B57" s="243"/>
      <c r="C57" s="244"/>
      <c r="D57" s="126" t="s">
        <v>74</v>
      </c>
      <c r="E57" s="181">
        <v>0</v>
      </c>
      <c r="F57" s="181">
        <v>0</v>
      </c>
      <c r="G57" s="181">
        <f>G58</f>
        <v>1328</v>
      </c>
      <c r="H57" s="181">
        <v>0</v>
      </c>
      <c r="I57" s="181">
        <v>0</v>
      </c>
    </row>
    <row r="58" spans="1:11" ht="25.5">
      <c r="A58" s="245">
        <v>4</v>
      </c>
      <c r="B58" s="246"/>
      <c r="C58" s="247"/>
      <c r="D58" s="128" t="s">
        <v>18</v>
      </c>
      <c r="E58" s="182">
        <v>0</v>
      </c>
      <c r="F58" s="182">
        <v>0</v>
      </c>
      <c r="G58" s="182">
        <f>G59</f>
        <v>1328</v>
      </c>
      <c r="H58" s="182">
        <v>0</v>
      </c>
      <c r="I58" s="182">
        <v>0</v>
      </c>
    </row>
    <row r="59" spans="1:11" ht="25.5">
      <c r="A59" s="248">
        <v>41</v>
      </c>
      <c r="B59" s="249"/>
      <c r="C59" s="250"/>
      <c r="D59" s="66" t="s">
        <v>19</v>
      </c>
      <c r="E59" s="183">
        <v>0</v>
      </c>
      <c r="F59" s="183">
        <v>0</v>
      </c>
      <c r="G59" s="183">
        <v>1328</v>
      </c>
      <c r="H59" s="183">
        <v>0</v>
      </c>
      <c r="I59" s="183">
        <v>0</v>
      </c>
    </row>
    <row r="60" spans="1:11" ht="25.5">
      <c r="A60" s="242" t="s">
        <v>75</v>
      </c>
      <c r="B60" s="243"/>
      <c r="C60" s="244"/>
      <c r="D60" s="126" t="s">
        <v>96</v>
      </c>
      <c r="E60" s="181">
        <f>E61</f>
        <v>1611.62</v>
      </c>
      <c r="F60" s="181">
        <v>0</v>
      </c>
      <c r="G60" s="181">
        <v>0</v>
      </c>
      <c r="H60" s="181">
        <v>0</v>
      </c>
      <c r="I60" s="181">
        <v>0</v>
      </c>
    </row>
    <row r="61" spans="1:11" ht="25.5">
      <c r="A61" s="245">
        <v>4</v>
      </c>
      <c r="B61" s="246"/>
      <c r="C61" s="247"/>
      <c r="D61" s="128" t="s">
        <v>18</v>
      </c>
      <c r="E61" s="182">
        <f>E62</f>
        <v>1611.62</v>
      </c>
      <c r="F61" s="182">
        <v>0</v>
      </c>
      <c r="G61" s="182">
        <v>0</v>
      </c>
      <c r="H61" s="182">
        <v>0</v>
      </c>
      <c r="I61" s="182">
        <v>0</v>
      </c>
    </row>
    <row r="62" spans="1:11" ht="25.5">
      <c r="A62" s="248">
        <v>42</v>
      </c>
      <c r="B62" s="249"/>
      <c r="C62" s="250"/>
      <c r="D62" s="66" t="s">
        <v>39</v>
      </c>
      <c r="E62" s="183">
        <v>1611.62</v>
      </c>
      <c r="F62" s="183">
        <v>0</v>
      </c>
      <c r="G62" s="183">
        <v>0</v>
      </c>
      <c r="H62" s="183">
        <v>0</v>
      </c>
      <c r="I62" s="183">
        <v>0</v>
      </c>
    </row>
    <row r="63" spans="1:11" ht="25.5">
      <c r="A63" s="242" t="s">
        <v>77</v>
      </c>
      <c r="B63" s="243"/>
      <c r="C63" s="244"/>
      <c r="D63" s="126" t="s">
        <v>96</v>
      </c>
      <c r="E63" s="181">
        <f>E64</f>
        <v>15608.57</v>
      </c>
      <c r="F63" s="181">
        <f>F64</f>
        <v>17917.580000000002</v>
      </c>
      <c r="G63" s="181">
        <f>G64</f>
        <v>10087</v>
      </c>
      <c r="H63" s="181">
        <f t="shared" ref="H63:I63" si="28">H64</f>
        <v>9291</v>
      </c>
      <c r="I63" s="181">
        <f t="shared" si="28"/>
        <v>9291</v>
      </c>
    </row>
    <row r="64" spans="1:11" ht="25.5">
      <c r="A64" s="245">
        <v>4</v>
      </c>
      <c r="B64" s="246"/>
      <c r="C64" s="247"/>
      <c r="D64" s="128" t="s">
        <v>18</v>
      </c>
      <c r="E64" s="182">
        <f>E65+E66</f>
        <v>15608.57</v>
      </c>
      <c r="F64" s="182">
        <f>F65+F66</f>
        <v>17917.580000000002</v>
      </c>
      <c r="G64" s="182">
        <f>G66</f>
        <v>10087</v>
      </c>
      <c r="H64" s="182">
        <f t="shared" ref="H64:I64" si="29">H66</f>
        <v>9291</v>
      </c>
      <c r="I64" s="182">
        <f t="shared" si="29"/>
        <v>9291</v>
      </c>
    </row>
    <row r="65" spans="1:9" ht="25.5">
      <c r="A65" s="248">
        <v>41</v>
      </c>
      <c r="B65" s="249"/>
      <c r="C65" s="250"/>
      <c r="D65" s="66" t="s">
        <v>19</v>
      </c>
      <c r="E65" s="183">
        <v>529.23</v>
      </c>
      <c r="F65" s="183">
        <v>0</v>
      </c>
      <c r="G65" s="183">
        <v>0</v>
      </c>
      <c r="H65" s="183">
        <v>0</v>
      </c>
      <c r="I65" s="183">
        <v>0</v>
      </c>
    </row>
    <row r="66" spans="1:9" ht="25.5">
      <c r="A66" s="248">
        <v>42</v>
      </c>
      <c r="B66" s="249"/>
      <c r="C66" s="250"/>
      <c r="D66" s="66" t="s">
        <v>39</v>
      </c>
      <c r="E66" s="183">
        <v>15079.34</v>
      </c>
      <c r="F66" s="183">
        <v>17917.580000000002</v>
      </c>
      <c r="G66" s="183">
        <v>10087</v>
      </c>
      <c r="H66" s="183">
        <v>9291</v>
      </c>
      <c r="I66" s="183">
        <v>9291</v>
      </c>
    </row>
    <row r="67" spans="1:9" ht="25.5">
      <c r="A67" s="242" t="s">
        <v>79</v>
      </c>
      <c r="B67" s="243"/>
      <c r="C67" s="244"/>
      <c r="D67" s="126" t="s">
        <v>97</v>
      </c>
      <c r="E67" s="181">
        <f>E68</f>
        <v>398.34</v>
      </c>
      <c r="F67" s="181">
        <v>0</v>
      </c>
      <c r="G67" s="181">
        <v>0</v>
      </c>
      <c r="H67" s="181">
        <v>0</v>
      </c>
      <c r="I67" s="181">
        <v>0</v>
      </c>
    </row>
    <row r="68" spans="1:9" ht="25.5">
      <c r="A68" s="245">
        <v>4</v>
      </c>
      <c r="B68" s="246"/>
      <c r="C68" s="247"/>
      <c r="D68" s="128" t="s">
        <v>18</v>
      </c>
      <c r="E68" s="182">
        <f>E69</f>
        <v>398.34</v>
      </c>
      <c r="F68" s="182">
        <v>0</v>
      </c>
      <c r="G68" s="182">
        <v>0</v>
      </c>
      <c r="H68" s="182">
        <v>0</v>
      </c>
      <c r="I68" s="182">
        <v>0</v>
      </c>
    </row>
    <row r="69" spans="1:9" ht="25.5">
      <c r="A69" s="248">
        <v>42</v>
      </c>
      <c r="B69" s="249"/>
      <c r="C69" s="250"/>
      <c r="D69" s="66" t="s">
        <v>39</v>
      </c>
      <c r="E69" s="183">
        <v>398.34</v>
      </c>
      <c r="F69" s="183">
        <v>0</v>
      </c>
      <c r="G69" s="183">
        <v>0</v>
      </c>
      <c r="H69" s="183">
        <v>0</v>
      </c>
      <c r="I69" s="183">
        <v>0</v>
      </c>
    </row>
    <row r="70" spans="1:9" ht="25.5">
      <c r="A70" s="242" t="s">
        <v>81</v>
      </c>
      <c r="B70" s="243"/>
      <c r="C70" s="244"/>
      <c r="D70" s="126" t="s">
        <v>98</v>
      </c>
      <c r="E70" s="181">
        <f>E71</f>
        <v>663.61</v>
      </c>
      <c r="F70" s="181">
        <v>0</v>
      </c>
      <c r="G70" s="181">
        <v>0</v>
      </c>
      <c r="H70" s="181">
        <v>0</v>
      </c>
      <c r="I70" s="181">
        <v>0</v>
      </c>
    </row>
    <row r="71" spans="1:9" ht="25.5">
      <c r="A71" s="245">
        <v>4</v>
      </c>
      <c r="B71" s="246"/>
      <c r="C71" s="247"/>
      <c r="D71" s="128" t="s">
        <v>18</v>
      </c>
      <c r="E71" s="182">
        <f>E72</f>
        <v>663.61</v>
      </c>
      <c r="F71" s="182">
        <v>0</v>
      </c>
      <c r="G71" s="182">
        <v>0</v>
      </c>
      <c r="H71" s="182">
        <v>0</v>
      </c>
      <c r="I71" s="182">
        <v>0</v>
      </c>
    </row>
    <row r="72" spans="1:9" ht="25.5">
      <c r="A72" s="248">
        <v>42</v>
      </c>
      <c r="B72" s="249"/>
      <c r="C72" s="250"/>
      <c r="D72" s="66" t="s">
        <v>39</v>
      </c>
      <c r="E72" s="183">
        <v>663.61</v>
      </c>
      <c r="F72" s="183">
        <v>0</v>
      </c>
      <c r="G72" s="183">
        <v>0</v>
      </c>
      <c r="H72" s="183">
        <v>0</v>
      </c>
      <c r="I72" s="183">
        <v>0</v>
      </c>
    </row>
    <row r="73" spans="1:9" ht="15.75">
      <c r="A73" s="77"/>
    </row>
    <row r="74" spans="1:9" ht="15.75">
      <c r="B74" s="77"/>
      <c r="C74" s="77"/>
      <c r="D74" s="77"/>
      <c r="E74" s="77"/>
    </row>
    <row r="75" spans="1:9" ht="15.75">
      <c r="A75" s="266"/>
      <c r="B75" s="266"/>
      <c r="C75" s="266"/>
      <c r="D75" s="266"/>
      <c r="E75" s="77"/>
    </row>
    <row r="76" spans="1:9" ht="15.75">
      <c r="A76" s="266"/>
      <c r="B76" s="266"/>
      <c r="C76" s="266"/>
      <c r="D76" s="266"/>
      <c r="E76" s="77"/>
    </row>
    <row r="77" spans="1:9" ht="15.75">
      <c r="G77" s="264"/>
      <c r="H77" s="264"/>
      <c r="I77" s="264"/>
    </row>
    <row r="78" spans="1:9" ht="15.75">
      <c r="G78" s="264"/>
      <c r="H78" s="264"/>
      <c r="I78" s="264"/>
    </row>
  </sheetData>
  <mergeCells count="69">
    <mergeCell ref="A2:I2"/>
    <mergeCell ref="G77:I77"/>
    <mergeCell ref="G78:I78"/>
    <mergeCell ref="A3:I3"/>
    <mergeCell ref="A4:I4"/>
    <mergeCell ref="A5:I5"/>
    <mergeCell ref="A75:D75"/>
    <mergeCell ref="A76:D76"/>
    <mergeCell ref="A11:C11"/>
    <mergeCell ref="A12:C12"/>
    <mergeCell ref="B13:C13"/>
    <mergeCell ref="B14:C14"/>
    <mergeCell ref="A19:C19"/>
    <mergeCell ref="A15:C15"/>
    <mergeCell ref="A16:C16"/>
    <mergeCell ref="A18:C18"/>
    <mergeCell ref="A32:C32"/>
    <mergeCell ref="A33:C33"/>
    <mergeCell ref="A25:C25"/>
    <mergeCell ref="A26:C26"/>
    <mergeCell ref="A27:C27"/>
    <mergeCell ref="A28:C28"/>
    <mergeCell ref="A29:C29"/>
    <mergeCell ref="A7:C7"/>
    <mergeCell ref="A10:C10"/>
    <mergeCell ref="A30:C30"/>
    <mergeCell ref="A31:C31"/>
    <mergeCell ref="A22:C22"/>
    <mergeCell ref="A23:C23"/>
    <mergeCell ref="A9:C9"/>
    <mergeCell ref="A38:C38"/>
    <mergeCell ref="A39:C39"/>
    <mergeCell ref="A40:C40"/>
    <mergeCell ref="A41:C41"/>
    <mergeCell ref="A34:C34"/>
    <mergeCell ref="A35:C35"/>
    <mergeCell ref="A36:C36"/>
    <mergeCell ref="A37:C37"/>
    <mergeCell ref="A48:C48"/>
    <mergeCell ref="A49:C49"/>
    <mergeCell ref="A50:C50"/>
    <mergeCell ref="A42:C42"/>
    <mergeCell ref="A43:C43"/>
    <mergeCell ref="A44:C44"/>
    <mergeCell ref="A45:C45"/>
    <mergeCell ref="A46:C46"/>
    <mergeCell ref="A47:C47"/>
    <mergeCell ref="A69:C69"/>
    <mergeCell ref="A70:C70"/>
    <mergeCell ref="A71:C71"/>
    <mergeCell ref="A72:C72"/>
    <mergeCell ref="A63:C63"/>
    <mergeCell ref="A64:C64"/>
    <mergeCell ref="A65:C65"/>
    <mergeCell ref="A66:C66"/>
    <mergeCell ref="A67:C67"/>
    <mergeCell ref="A58:C58"/>
    <mergeCell ref="A59:C59"/>
    <mergeCell ref="A68:C68"/>
    <mergeCell ref="A57:C57"/>
    <mergeCell ref="A56:C56"/>
    <mergeCell ref="A60:C60"/>
    <mergeCell ref="A61:C61"/>
    <mergeCell ref="A62:C62"/>
    <mergeCell ref="A51:C51"/>
    <mergeCell ref="A52:C52"/>
    <mergeCell ref="A53:C53"/>
    <mergeCell ref="A54:C54"/>
    <mergeCell ref="A55:C55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0"/>
  <sheetViews>
    <sheetView topLeftCell="A13" workbookViewId="0">
      <selection activeCell="A22" sqref="A22:I22"/>
    </sheetView>
  </sheetViews>
  <sheetFormatPr defaultRowHeight="15"/>
  <sheetData>
    <row r="1" spans="1:9">
      <c r="A1" s="278" t="s">
        <v>127</v>
      </c>
      <c r="B1" s="278"/>
      <c r="C1" s="278"/>
      <c r="D1" s="278"/>
      <c r="E1" s="278"/>
      <c r="F1" s="278"/>
      <c r="G1" s="278"/>
      <c r="H1" s="278"/>
      <c r="I1" s="278"/>
    </row>
    <row r="2" spans="1:9" ht="15.75">
      <c r="A2" s="107"/>
    </row>
    <row r="3" spans="1:9">
      <c r="A3" s="279" t="s">
        <v>128</v>
      </c>
      <c r="B3" s="279"/>
      <c r="C3" s="279"/>
      <c r="D3" s="279"/>
      <c r="E3" s="279"/>
      <c r="F3" s="279"/>
      <c r="G3" s="279"/>
      <c r="H3" s="279"/>
      <c r="I3" s="279"/>
    </row>
    <row r="4" spans="1:9">
      <c r="A4" s="176" t="s">
        <v>203</v>
      </c>
      <c r="B4" s="176"/>
      <c r="C4" s="176"/>
      <c r="D4" s="176"/>
      <c r="E4" s="176"/>
      <c r="F4" s="176"/>
      <c r="G4" s="176"/>
      <c r="H4" s="176"/>
      <c r="I4" s="176"/>
    </row>
    <row r="5" spans="1:9" ht="15.75">
      <c r="A5" s="107"/>
    </row>
    <row r="6" spans="1:9" ht="15.75">
      <c r="A6" s="277" t="s">
        <v>129</v>
      </c>
      <c r="B6" s="277"/>
      <c r="C6" s="277"/>
      <c r="D6" s="277"/>
      <c r="E6" s="277"/>
      <c r="F6" s="277"/>
      <c r="G6" s="277"/>
      <c r="H6" s="277"/>
      <c r="I6" s="277"/>
    </row>
    <row r="7" spans="1:9" ht="15.75">
      <c r="A7" s="107"/>
    </row>
    <row r="8" spans="1:9" s="104" customFormat="1" ht="81.75" customHeight="1">
      <c r="A8" s="275" t="s">
        <v>131</v>
      </c>
      <c r="B8" s="275"/>
      <c r="C8" s="275"/>
      <c r="D8" s="275"/>
      <c r="E8" s="275"/>
      <c r="F8" s="275"/>
      <c r="G8" s="275"/>
      <c r="H8" s="275"/>
      <c r="I8" s="275"/>
    </row>
    <row r="9" spans="1:9" ht="15.75">
      <c r="A9" s="109" t="s">
        <v>210</v>
      </c>
    </row>
    <row r="10" spans="1:9" ht="15.75">
      <c r="A10" s="109" t="s">
        <v>208</v>
      </c>
    </row>
    <row r="11" spans="1:9" ht="15.75">
      <c r="A11" s="109" t="s">
        <v>209</v>
      </c>
    </row>
    <row r="12" spans="1:9" ht="15.75">
      <c r="A12" s="109"/>
    </row>
    <row r="13" spans="1:9" ht="15.75">
      <c r="A13" s="107" t="s">
        <v>202</v>
      </c>
    </row>
    <row r="14" spans="1:9">
      <c r="A14" s="281" t="s">
        <v>204</v>
      </c>
      <c r="B14" s="281"/>
      <c r="C14" s="281"/>
      <c r="D14" s="281"/>
      <c r="E14" s="281"/>
      <c r="F14" s="281"/>
      <c r="G14" s="281"/>
      <c r="H14" s="281"/>
      <c r="I14" s="281"/>
    </row>
    <row r="15" spans="1:9" ht="27.75" customHeight="1">
      <c r="A15" s="267" t="s">
        <v>211</v>
      </c>
      <c r="B15" s="267"/>
      <c r="C15" s="267"/>
      <c r="D15" s="267"/>
      <c r="E15" s="267"/>
      <c r="F15" s="267"/>
      <c r="G15" s="267"/>
      <c r="H15" s="267"/>
      <c r="I15" s="267"/>
    </row>
    <row r="16" spans="1:9" ht="58.5" customHeight="1">
      <c r="A16" s="273" t="s">
        <v>254</v>
      </c>
      <c r="B16" s="273"/>
      <c r="C16" s="273"/>
      <c r="D16" s="273"/>
      <c r="E16" s="273"/>
      <c r="F16" s="273"/>
      <c r="G16" s="273"/>
      <c r="H16" s="273"/>
      <c r="I16" s="273"/>
    </row>
    <row r="17" spans="1:9">
      <c r="A17" s="112"/>
    </row>
    <row r="18" spans="1:9" ht="30" customHeight="1">
      <c r="A18" s="280" t="s">
        <v>275</v>
      </c>
      <c r="B18" s="280"/>
      <c r="C18" s="280"/>
      <c r="D18" s="280"/>
      <c r="E18" s="280"/>
      <c r="F18" s="280"/>
      <c r="G18" s="280"/>
      <c r="H18" s="280"/>
      <c r="I18" s="280"/>
    </row>
    <row r="19" spans="1:9">
      <c r="A19" s="110"/>
    </row>
    <row r="20" spans="1:9" ht="33" customHeight="1">
      <c r="A20" s="280" t="s">
        <v>132</v>
      </c>
      <c r="B20" s="280"/>
      <c r="C20" s="280"/>
      <c r="D20" s="280"/>
      <c r="E20" s="280"/>
      <c r="F20" s="280"/>
      <c r="G20" s="280"/>
      <c r="H20" s="280"/>
      <c r="I20" s="280"/>
    </row>
    <row r="21" spans="1:9">
      <c r="A21" s="113" t="s">
        <v>133</v>
      </c>
    </row>
    <row r="22" spans="1:9" ht="106.5" customHeight="1">
      <c r="A22" s="282" t="s">
        <v>287</v>
      </c>
      <c r="B22" s="282"/>
      <c r="C22" s="282"/>
      <c r="D22" s="282"/>
      <c r="E22" s="282"/>
      <c r="F22" s="282"/>
      <c r="G22" s="282"/>
      <c r="H22" s="282"/>
      <c r="I22" s="282"/>
    </row>
    <row r="23" spans="1:9" ht="27.75" customHeight="1">
      <c r="A23" s="269" t="s">
        <v>212</v>
      </c>
      <c r="B23" s="269"/>
      <c r="C23" s="269"/>
      <c r="D23" s="269"/>
      <c r="E23" s="269"/>
      <c r="F23" s="269"/>
      <c r="G23" s="269"/>
      <c r="H23" s="269"/>
      <c r="I23" s="269"/>
    </row>
    <row r="24" spans="1:9">
      <c r="A24" s="112"/>
    </row>
    <row r="25" spans="1:9" ht="30" customHeight="1">
      <c r="A25" s="280" t="s">
        <v>134</v>
      </c>
      <c r="B25" s="280"/>
      <c r="C25" s="280"/>
      <c r="D25" s="280"/>
      <c r="E25" s="280"/>
      <c r="F25" s="280"/>
      <c r="G25" s="280"/>
      <c r="H25" s="280"/>
      <c r="I25" s="280"/>
    </row>
    <row r="26" spans="1:9">
      <c r="A26" s="113" t="s">
        <v>135</v>
      </c>
    </row>
    <row r="27" spans="1:9" ht="39.75" customHeight="1">
      <c r="A27" s="272" t="s">
        <v>213</v>
      </c>
      <c r="B27" s="272"/>
      <c r="C27" s="272"/>
      <c r="D27" s="272"/>
      <c r="E27" s="272"/>
      <c r="F27" s="272"/>
      <c r="G27" s="272"/>
      <c r="H27" s="272"/>
      <c r="I27" s="272"/>
    </row>
    <row r="28" spans="1:9" ht="51" customHeight="1">
      <c r="A28" s="145"/>
      <c r="B28" s="145"/>
      <c r="C28" s="145"/>
      <c r="D28" s="145"/>
      <c r="E28" s="145"/>
      <c r="F28" s="145"/>
      <c r="G28" s="145"/>
      <c r="H28" s="145"/>
      <c r="I28" s="145"/>
    </row>
    <row r="29" spans="1:9">
      <c r="A29" s="113" t="s">
        <v>136</v>
      </c>
    </row>
    <row r="30" spans="1:9" ht="48.75" customHeight="1">
      <c r="A30" s="272" t="s">
        <v>255</v>
      </c>
      <c r="B30" s="272"/>
      <c r="C30" s="272"/>
      <c r="D30" s="272"/>
      <c r="E30" s="272"/>
      <c r="F30" s="272"/>
      <c r="G30" s="272"/>
      <c r="H30" s="272"/>
      <c r="I30" s="272"/>
    </row>
    <row r="31" spans="1:9">
      <c r="A31" s="112"/>
    </row>
    <row r="32" spans="1:9" ht="35.25" customHeight="1">
      <c r="A32" s="269" t="s">
        <v>137</v>
      </c>
      <c r="B32" s="269"/>
      <c r="C32" s="269"/>
      <c r="D32" s="269"/>
      <c r="E32" s="269"/>
      <c r="F32" s="269"/>
      <c r="G32" s="269"/>
      <c r="H32" s="269"/>
      <c r="I32" s="269"/>
    </row>
    <row r="33" spans="1:10" ht="90.75" customHeight="1">
      <c r="A33" s="276" t="s">
        <v>214</v>
      </c>
      <c r="B33" s="276"/>
      <c r="C33" s="276"/>
      <c r="D33" s="276"/>
      <c r="E33" s="276"/>
      <c r="F33" s="276"/>
      <c r="G33" s="276"/>
      <c r="H33" s="276"/>
      <c r="I33" s="276"/>
    </row>
    <row r="34" spans="1:10">
      <c r="A34" s="114" t="s">
        <v>138</v>
      </c>
    </row>
    <row r="35" spans="1:10">
      <c r="A35" s="112"/>
    </row>
    <row r="36" spans="1:10" ht="15.75">
      <c r="A36" s="108"/>
    </row>
    <row r="37" spans="1:10" ht="15.75">
      <c r="A37" s="277" t="s">
        <v>139</v>
      </c>
      <c r="B37" s="277"/>
      <c r="C37" s="277"/>
      <c r="D37" s="277"/>
      <c r="E37" s="277"/>
      <c r="F37" s="277"/>
      <c r="G37" s="277"/>
      <c r="H37" s="277"/>
      <c r="I37" s="277"/>
    </row>
    <row r="38" spans="1:10">
      <c r="A38" s="113"/>
    </row>
    <row r="39" spans="1:10" ht="30.75" customHeight="1">
      <c r="A39" s="275" t="s">
        <v>140</v>
      </c>
      <c r="B39" s="275"/>
      <c r="C39" s="275"/>
      <c r="D39" s="275"/>
      <c r="E39" s="275"/>
      <c r="F39" s="275"/>
      <c r="G39" s="275"/>
      <c r="H39" s="275"/>
      <c r="I39" s="275"/>
    </row>
    <row r="40" spans="1:10" ht="29.25" customHeight="1">
      <c r="A40" s="275" t="s">
        <v>218</v>
      </c>
      <c r="B40" s="275"/>
      <c r="C40" s="275"/>
      <c r="D40" s="275"/>
      <c r="E40" s="275"/>
      <c r="F40" s="275"/>
      <c r="G40" s="275"/>
      <c r="H40" s="275"/>
      <c r="I40" s="275"/>
    </row>
    <row r="41" spans="1:10" ht="30" customHeight="1">
      <c r="A41" s="275" t="s">
        <v>219</v>
      </c>
      <c r="B41" s="275"/>
      <c r="C41" s="275"/>
      <c r="D41" s="275"/>
      <c r="E41" s="275"/>
      <c r="F41" s="275"/>
      <c r="G41" s="275"/>
      <c r="H41" s="275"/>
      <c r="I41" s="275"/>
      <c r="J41" s="109"/>
    </row>
    <row r="42" spans="1:10" ht="28.5" customHeight="1">
      <c r="A42" s="275" t="s">
        <v>220</v>
      </c>
      <c r="B42" s="275"/>
      <c r="C42" s="275"/>
      <c r="D42" s="275"/>
      <c r="E42" s="275"/>
      <c r="F42" s="275"/>
      <c r="G42" s="275"/>
      <c r="H42" s="275"/>
      <c r="I42" s="275"/>
    </row>
    <row r="43" spans="1:10">
      <c r="A43" s="115"/>
    </row>
    <row r="44" spans="1:10" ht="15.75">
      <c r="A44" s="107" t="s">
        <v>141</v>
      </c>
    </row>
    <row r="45" spans="1:10" ht="62.25" customHeight="1">
      <c r="A45" s="269" t="s">
        <v>215</v>
      </c>
      <c r="B45" s="269"/>
      <c r="C45" s="269"/>
      <c r="D45" s="269"/>
      <c r="E45" s="269"/>
      <c r="F45" s="269"/>
      <c r="G45" s="269"/>
      <c r="H45" s="269"/>
      <c r="I45" s="269"/>
    </row>
    <row r="46" spans="1:10" ht="27" customHeight="1">
      <c r="A46" s="274" t="s">
        <v>142</v>
      </c>
      <c r="B46" s="274"/>
      <c r="C46" s="274"/>
      <c r="D46" s="274"/>
      <c r="E46" s="274"/>
      <c r="F46" s="274"/>
      <c r="G46" s="274"/>
      <c r="H46" s="274"/>
      <c r="I46" s="274"/>
    </row>
    <row r="47" spans="1:10" ht="28.5" customHeight="1">
      <c r="A47" s="274" t="s">
        <v>221</v>
      </c>
      <c r="B47" s="274"/>
      <c r="C47" s="274"/>
      <c r="D47" s="274"/>
      <c r="E47" s="274"/>
      <c r="F47" s="274"/>
      <c r="G47" s="274"/>
      <c r="H47" s="274"/>
      <c r="I47" s="274"/>
    </row>
    <row r="48" spans="1:10" ht="50.25" customHeight="1">
      <c r="A48" s="274" t="s">
        <v>222</v>
      </c>
      <c r="B48" s="274"/>
      <c r="C48" s="274"/>
      <c r="D48" s="274"/>
      <c r="E48" s="274"/>
      <c r="F48" s="274"/>
      <c r="G48" s="274"/>
      <c r="H48" s="274"/>
      <c r="I48" s="274"/>
    </row>
    <row r="49" spans="1:9" ht="123" customHeight="1">
      <c r="A49" s="269" t="s">
        <v>223</v>
      </c>
      <c r="B49" s="269"/>
      <c r="C49" s="269"/>
      <c r="D49" s="269"/>
      <c r="E49" s="269"/>
      <c r="F49" s="269"/>
      <c r="G49" s="269"/>
      <c r="H49" s="269"/>
      <c r="I49" s="269"/>
    </row>
    <row r="50" spans="1:9">
      <c r="A50" s="113"/>
    </row>
    <row r="51" spans="1:9" ht="15.75">
      <c r="A51" s="107" t="s">
        <v>143</v>
      </c>
    </row>
    <row r="52" spans="1:9">
      <c r="A52" s="113" t="s">
        <v>144</v>
      </c>
    </row>
    <row r="53" spans="1:9" ht="29.25" customHeight="1">
      <c r="A53" s="271" t="s">
        <v>224</v>
      </c>
      <c r="B53" s="271"/>
      <c r="C53" s="271"/>
      <c r="D53" s="271"/>
      <c r="E53" s="271"/>
      <c r="F53" s="271"/>
      <c r="G53" s="271"/>
      <c r="H53" s="271"/>
      <c r="I53" s="271"/>
    </row>
    <row r="54" spans="1:9" ht="29.25" customHeight="1">
      <c r="A54" s="274" t="s">
        <v>226</v>
      </c>
      <c r="B54" s="274"/>
      <c r="C54" s="274"/>
      <c r="D54" s="274"/>
      <c r="E54" s="274"/>
      <c r="F54" s="274"/>
      <c r="G54" s="274"/>
      <c r="H54" s="274"/>
      <c r="I54" s="274"/>
    </row>
    <row r="55" spans="1:9" ht="57.75" customHeight="1">
      <c r="A55" s="274" t="s">
        <v>225</v>
      </c>
      <c r="B55" s="274"/>
      <c r="C55" s="274"/>
      <c r="D55" s="274"/>
      <c r="E55" s="274"/>
      <c r="F55" s="274"/>
      <c r="G55" s="274"/>
      <c r="H55" s="274"/>
      <c r="I55" s="274"/>
    </row>
    <row r="56" spans="1:9" ht="48" customHeight="1">
      <c r="A56" s="271" t="s">
        <v>227</v>
      </c>
      <c r="B56" s="271"/>
      <c r="C56" s="271"/>
      <c r="D56" s="271"/>
      <c r="E56" s="271"/>
      <c r="F56" s="271"/>
      <c r="G56" s="271"/>
      <c r="H56" s="271"/>
      <c r="I56" s="271"/>
    </row>
    <row r="57" spans="1:9" ht="29.25" customHeight="1">
      <c r="A57" s="271" t="s">
        <v>145</v>
      </c>
      <c r="B57" s="271"/>
      <c r="C57" s="271"/>
      <c r="D57" s="271"/>
      <c r="E57" s="271"/>
      <c r="F57" s="271"/>
      <c r="G57" s="271"/>
      <c r="H57" s="271"/>
      <c r="I57" s="271"/>
    </row>
    <row r="58" spans="1:9">
      <c r="A58" s="112"/>
    </row>
    <row r="59" spans="1:9" ht="44.25" customHeight="1">
      <c r="A59" s="269" t="s">
        <v>258</v>
      </c>
      <c r="B59" s="269"/>
      <c r="C59" s="269"/>
      <c r="D59" s="269"/>
      <c r="E59" s="269"/>
      <c r="F59" s="269"/>
      <c r="G59" s="269"/>
      <c r="H59" s="269"/>
      <c r="I59" s="269"/>
    </row>
    <row r="60" spans="1:9">
      <c r="A60" s="112"/>
    </row>
    <row r="61" spans="1:9">
      <c r="A61" s="113" t="s">
        <v>146</v>
      </c>
    </row>
    <row r="62" spans="1:9">
      <c r="A62" s="113" t="s">
        <v>147</v>
      </c>
    </row>
    <row r="63" spans="1:9" ht="63" customHeight="1">
      <c r="A63" s="267" t="s">
        <v>228</v>
      </c>
      <c r="B63" s="267"/>
      <c r="C63" s="267"/>
      <c r="D63" s="267"/>
      <c r="E63" s="267"/>
      <c r="F63" s="267"/>
      <c r="G63" s="267"/>
      <c r="H63" s="267"/>
      <c r="I63" s="267"/>
    </row>
    <row r="64" spans="1:9" ht="42" customHeight="1">
      <c r="A64" s="273" t="s">
        <v>229</v>
      </c>
      <c r="B64" s="273"/>
      <c r="C64" s="273"/>
      <c r="D64" s="273"/>
      <c r="E64" s="273"/>
      <c r="F64" s="273"/>
      <c r="G64" s="273"/>
      <c r="H64" s="273"/>
      <c r="I64" s="273"/>
    </row>
    <row r="65" spans="1:9">
      <c r="A65" s="111"/>
    </row>
    <row r="66" spans="1:9">
      <c r="A66" s="113" t="s">
        <v>148</v>
      </c>
    </row>
    <row r="67" spans="1:9" ht="47.25" customHeight="1">
      <c r="A67" s="271" t="s">
        <v>230</v>
      </c>
      <c r="B67" s="271"/>
      <c r="C67" s="271"/>
      <c r="D67" s="271"/>
      <c r="E67" s="271"/>
      <c r="F67" s="271"/>
      <c r="G67" s="271"/>
      <c r="H67" s="271"/>
      <c r="I67" s="271"/>
    </row>
    <row r="68" spans="1:9" ht="42.75" customHeight="1">
      <c r="A68" s="273" t="s">
        <v>231</v>
      </c>
      <c r="B68" s="273"/>
      <c r="C68" s="273"/>
      <c r="D68" s="273"/>
      <c r="E68" s="273"/>
      <c r="F68" s="273"/>
      <c r="G68" s="273"/>
      <c r="H68" s="273"/>
      <c r="I68" s="273"/>
    </row>
    <row r="69" spans="1:9" ht="30.75" customHeight="1">
      <c r="A69" s="273" t="s">
        <v>260</v>
      </c>
      <c r="B69" s="273"/>
      <c r="C69" s="273"/>
      <c r="D69" s="273"/>
      <c r="E69" s="273"/>
      <c r="F69" s="273"/>
      <c r="G69" s="273"/>
      <c r="H69" s="273"/>
      <c r="I69" s="273"/>
    </row>
    <row r="70" spans="1:9" ht="41.25" customHeight="1">
      <c r="A70" s="273" t="s">
        <v>232</v>
      </c>
      <c r="B70" s="273"/>
      <c r="C70" s="273"/>
      <c r="D70" s="273"/>
      <c r="E70" s="273"/>
      <c r="F70" s="273"/>
      <c r="G70" s="273"/>
      <c r="H70" s="273"/>
      <c r="I70" s="273"/>
    </row>
    <row r="71" spans="1:9" ht="28.5" customHeight="1">
      <c r="A71" s="271" t="s">
        <v>262</v>
      </c>
      <c r="B71" s="271"/>
      <c r="C71" s="271"/>
      <c r="D71" s="271"/>
      <c r="E71" s="271"/>
      <c r="F71" s="271"/>
      <c r="G71" s="271"/>
      <c r="H71" s="271"/>
      <c r="I71" s="271"/>
    </row>
    <row r="72" spans="1:9" ht="48" customHeight="1">
      <c r="A72" s="271" t="s">
        <v>233</v>
      </c>
      <c r="B72" s="271"/>
      <c r="C72" s="271"/>
      <c r="D72" s="271"/>
      <c r="E72" s="271"/>
      <c r="F72" s="271"/>
      <c r="G72" s="271"/>
      <c r="H72" s="271"/>
      <c r="I72" s="271"/>
    </row>
    <row r="73" spans="1:9" ht="63.75" customHeight="1">
      <c r="A73" s="273" t="s">
        <v>149</v>
      </c>
      <c r="B73" s="273"/>
      <c r="C73" s="273"/>
      <c r="D73" s="273"/>
      <c r="E73" s="273"/>
      <c r="F73" s="273"/>
      <c r="G73" s="273"/>
      <c r="H73" s="273"/>
      <c r="I73" s="273"/>
    </row>
    <row r="74" spans="1:9">
      <c r="A74" s="114"/>
    </row>
    <row r="75" spans="1:9">
      <c r="A75" s="113" t="s">
        <v>216</v>
      </c>
    </row>
    <row r="76" spans="1:9" ht="30" customHeight="1">
      <c r="A76" s="267" t="s">
        <v>257</v>
      </c>
      <c r="B76" s="267"/>
      <c r="C76" s="267"/>
      <c r="D76" s="267"/>
      <c r="E76" s="267"/>
      <c r="F76" s="267"/>
      <c r="G76" s="267"/>
      <c r="H76" s="267"/>
      <c r="I76" s="267"/>
    </row>
    <row r="77" spans="1:9" ht="42.75" customHeight="1">
      <c r="A77" s="273" t="s">
        <v>256</v>
      </c>
      <c r="B77" s="273"/>
      <c r="C77" s="273"/>
      <c r="D77" s="273"/>
      <c r="E77" s="273"/>
      <c r="F77" s="273"/>
      <c r="G77" s="273"/>
      <c r="H77" s="273"/>
      <c r="I77" s="273"/>
    </row>
    <row r="78" spans="1:9" ht="31.5" customHeight="1">
      <c r="A78" s="271" t="s">
        <v>261</v>
      </c>
      <c r="B78" s="271"/>
      <c r="C78" s="271"/>
      <c r="D78" s="271"/>
      <c r="E78" s="271"/>
      <c r="F78" s="271"/>
      <c r="G78" s="271"/>
      <c r="H78" s="271"/>
      <c r="I78" s="271"/>
    </row>
    <row r="79" spans="1:9" ht="64.5" customHeight="1">
      <c r="A79" s="271" t="s">
        <v>234</v>
      </c>
      <c r="B79" s="271"/>
      <c r="C79" s="271"/>
      <c r="D79" s="271"/>
      <c r="E79" s="271"/>
      <c r="F79" s="271"/>
      <c r="G79" s="271"/>
      <c r="H79" s="271"/>
      <c r="I79" s="271"/>
    </row>
    <row r="80" spans="1:9">
      <c r="A80" s="112" t="s">
        <v>150</v>
      </c>
    </row>
    <row r="81" spans="1:9" ht="31.5" customHeight="1">
      <c r="A81" s="271" t="s">
        <v>235</v>
      </c>
      <c r="B81" s="271"/>
      <c r="C81" s="271"/>
      <c r="D81" s="271"/>
      <c r="E81" s="271"/>
      <c r="F81" s="271"/>
      <c r="G81" s="271"/>
      <c r="H81" s="271"/>
      <c r="I81" s="271"/>
    </row>
    <row r="82" spans="1:9" ht="32.25" customHeight="1">
      <c r="A82" s="271" t="s">
        <v>236</v>
      </c>
      <c r="B82" s="271"/>
      <c r="C82" s="271"/>
      <c r="D82" s="271"/>
      <c r="E82" s="271"/>
      <c r="F82" s="271"/>
      <c r="G82" s="271"/>
      <c r="H82" s="271"/>
      <c r="I82" s="271"/>
    </row>
    <row r="83" spans="1:9" ht="36" customHeight="1">
      <c r="A83" s="271" t="s">
        <v>237</v>
      </c>
      <c r="B83" s="271"/>
      <c r="C83" s="271"/>
      <c r="D83" s="271"/>
      <c r="E83" s="271"/>
      <c r="F83" s="271"/>
      <c r="G83" s="271"/>
      <c r="H83" s="271"/>
      <c r="I83" s="271"/>
    </row>
    <row r="84" spans="1:9" ht="29.25" customHeight="1">
      <c r="A84" s="271" t="s">
        <v>238</v>
      </c>
      <c r="B84" s="271"/>
      <c r="C84" s="271"/>
      <c r="D84" s="271"/>
      <c r="E84" s="271"/>
      <c r="F84" s="271"/>
      <c r="G84" s="271"/>
      <c r="H84" s="271"/>
      <c r="I84" s="271"/>
    </row>
    <row r="85" spans="1:9">
      <c r="A85" s="112"/>
    </row>
    <row r="86" spans="1:9">
      <c r="A86" s="113" t="s">
        <v>217</v>
      </c>
    </row>
    <row r="87" spans="1:9" ht="28.5" customHeight="1">
      <c r="A87" s="272" t="s">
        <v>239</v>
      </c>
      <c r="B87" s="272"/>
      <c r="C87" s="272"/>
      <c r="D87" s="272"/>
      <c r="E87" s="272"/>
      <c r="F87" s="272"/>
      <c r="G87" s="272"/>
      <c r="H87" s="272"/>
      <c r="I87" s="272"/>
    </row>
    <row r="88" spans="1:9" ht="30.75" customHeight="1">
      <c r="A88" s="271" t="s">
        <v>240</v>
      </c>
      <c r="B88" s="271"/>
      <c r="C88" s="271"/>
      <c r="D88" s="271"/>
      <c r="E88" s="271"/>
      <c r="F88" s="271"/>
      <c r="G88" s="271"/>
      <c r="H88" s="271"/>
      <c r="I88" s="271"/>
    </row>
    <row r="89" spans="1:9" ht="31.5" customHeight="1">
      <c r="A89" s="271" t="s">
        <v>241</v>
      </c>
      <c r="B89" s="271"/>
      <c r="C89" s="271"/>
      <c r="D89" s="271"/>
      <c r="E89" s="271"/>
      <c r="F89" s="271"/>
      <c r="G89" s="271"/>
      <c r="H89" s="271"/>
      <c r="I89" s="271"/>
    </row>
    <row r="90" spans="1:9" ht="30.75" customHeight="1">
      <c r="A90" s="271" t="s">
        <v>242</v>
      </c>
      <c r="B90" s="271"/>
      <c r="C90" s="271"/>
      <c r="D90" s="271"/>
      <c r="E90" s="271"/>
      <c r="F90" s="271"/>
      <c r="G90" s="271"/>
      <c r="H90" s="271"/>
      <c r="I90" s="271"/>
    </row>
    <row r="91" spans="1:9">
      <c r="A91" s="112" t="s">
        <v>130</v>
      </c>
    </row>
    <row r="92" spans="1:9">
      <c r="A92" s="141" t="s">
        <v>205</v>
      </c>
      <c r="B92" s="139"/>
      <c r="C92" s="139"/>
      <c r="D92" s="139"/>
    </row>
    <row r="93" spans="1:9" ht="41.25" customHeight="1">
      <c r="A93" s="271" t="s">
        <v>243</v>
      </c>
      <c r="B93" s="271"/>
      <c r="C93" s="271"/>
      <c r="D93" s="271"/>
      <c r="E93" s="271"/>
      <c r="F93" s="271"/>
      <c r="G93" s="271"/>
      <c r="H93" s="271"/>
      <c r="I93" s="271"/>
    </row>
    <row r="94" spans="1:9" ht="30.75" customHeight="1">
      <c r="A94" s="271" t="s">
        <v>244</v>
      </c>
      <c r="B94" s="271"/>
      <c r="C94" s="271"/>
      <c r="D94" s="271"/>
      <c r="E94" s="271"/>
      <c r="F94" s="271"/>
      <c r="G94" s="271"/>
      <c r="H94" s="271"/>
      <c r="I94" s="271"/>
    </row>
    <row r="95" spans="1:9">
      <c r="A95" s="116"/>
    </row>
    <row r="96" spans="1:9" ht="45" customHeight="1">
      <c r="A96" s="269" t="s">
        <v>259</v>
      </c>
      <c r="B96" s="269"/>
      <c r="C96" s="269"/>
      <c r="D96" s="269"/>
      <c r="E96" s="269"/>
      <c r="F96" s="269"/>
      <c r="G96" s="269"/>
      <c r="H96" s="269"/>
      <c r="I96" s="269"/>
    </row>
    <row r="97" spans="1:13">
      <c r="A97" s="112"/>
    </row>
    <row r="98" spans="1:13" ht="27.75" customHeight="1">
      <c r="A98" s="269" t="s">
        <v>245</v>
      </c>
      <c r="B98" s="269"/>
      <c r="C98" s="269"/>
      <c r="D98" s="269"/>
      <c r="E98" s="269"/>
      <c r="F98" s="269"/>
      <c r="G98" s="269"/>
      <c r="H98" s="269"/>
      <c r="I98" s="269"/>
    </row>
    <row r="99" spans="1:13">
      <c r="A99" s="114"/>
    </row>
    <row r="100" spans="1:13" ht="15.75">
      <c r="A100" s="107" t="s">
        <v>151</v>
      </c>
    </row>
    <row r="101" spans="1:13" ht="33" customHeight="1">
      <c r="A101" s="269" t="s">
        <v>246</v>
      </c>
      <c r="B101" s="269"/>
      <c r="C101" s="269"/>
      <c r="D101" s="269"/>
      <c r="E101" s="269"/>
      <c r="F101" s="269"/>
      <c r="G101" s="269"/>
      <c r="H101" s="269"/>
      <c r="I101" s="269"/>
    </row>
    <row r="102" spans="1:13">
      <c r="A102" s="112"/>
    </row>
    <row r="103" spans="1:13" ht="15.75">
      <c r="A103" s="112" t="s">
        <v>152</v>
      </c>
    </row>
    <row r="104" spans="1:13" ht="29.25" customHeight="1">
      <c r="A104" s="269" t="s">
        <v>247</v>
      </c>
      <c r="B104" s="269"/>
      <c r="C104" s="269"/>
      <c r="D104" s="269"/>
      <c r="E104" s="269"/>
      <c r="F104" s="269"/>
      <c r="G104" s="269"/>
      <c r="H104" s="269"/>
      <c r="I104" s="269"/>
    </row>
    <row r="105" spans="1:13">
      <c r="A105" s="114"/>
    </row>
    <row r="106" spans="1:13" ht="15.75">
      <c r="A106" s="107" t="s">
        <v>153</v>
      </c>
    </row>
    <row r="107" spans="1:13" ht="78.75" customHeight="1">
      <c r="A107" s="269" t="s">
        <v>248</v>
      </c>
      <c r="B107" s="269"/>
      <c r="C107" s="269"/>
      <c r="D107" s="269"/>
      <c r="E107" s="269"/>
      <c r="F107" s="269"/>
      <c r="G107" s="269"/>
      <c r="H107" s="269"/>
      <c r="I107" s="269"/>
    </row>
    <row r="108" spans="1:13">
      <c r="A108" s="112"/>
    </row>
    <row r="109" spans="1:13" ht="30.75" customHeight="1">
      <c r="A109" s="268" t="s">
        <v>249</v>
      </c>
      <c r="B109" s="268"/>
      <c r="C109" s="268"/>
      <c r="D109" s="268"/>
      <c r="E109" s="268"/>
      <c r="F109" s="268"/>
      <c r="G109" s="268"/>
      <c r="H109" s="268"/>
      <c r="I109" s="268"/>
    </row>
    <row r="110" spans="1:13">
      <c r="A110" s="112"/>
    </row>
    <row r="111" spans="1:13" ht="26.25" customHeight="1">
      <c r="A111" s="269" t="s">
        <v>263</v>
      </c>
      <c r="B111" s="267"/>
      <c r="C111" s="267"/>
      <c r="D111" s="267"/>
      <c r="E111" s="267"/>
      <c r="F111" s="267"/>
      <c r="G111" s="267"/>
      <c r="H111" s="267"/>
      <c r="I111" s="267"/>
    </row>
    <row r="112" spans="1:13" ht="26.25" customHeight="1">
      <c r="A112" s="267" t="s">
        <v>250</v>
      </c>
      <c r="B112" s="270"/>
      <c r="C112" s="270"/>
      <c r="D112" s="270"/>
      <c r="E112" s="270"/>
      <c r="F112" s="270"/>
      <c r="G112" s="270"/>
      <c r="H112" s="270"/>
      <c r="I112" s="270"/>
      <c r="J112" s="142"/>
      <c r="K112" s="142"/>
      <c r="L112" s="142"/>
      <c r="M112" s="142"/>
    </row>
    <row r="113" spans="1:11" ht="26.25" customHeight="1">
      <c r="A113" s="267" t="s">
        <v>251</v>
      </c>
      <c r="B113" s="270"/>
      <c r="C113" s="270"/>
      <c r="D113" s="270"/>
      <c r="E113" s="270"/>
      <c r="F113" s="270"/>
      <c r="G113" s="270"/>
      <c r="H113" s="270"/>
      <c r="I113" s="270"/>
      <c r="J113" s="142"/>
      <c r="K113" s="142"/>
    </row>
    <row r="114" spans="1:11" ht="14.25" customHeight="1">
      <c r="A114" s="140"/>
      <c r="B114" s="143"/>
      <c r="C114" s="143"/>
      <c r="D114" s="143"/>
      <c r="E114" s="143"/>
      <c r="F114" s="143"/>
      <c r="G114" s="143"/>
      <c r="H114" s="143"/>
      <c r="I114" s="143"/>
    </row>
    <row r="115" spans="1:11" ht="19.5" customHeight="1">
      <c r="A115" s="269" t="s">
        <v>154</v>
      </c>
      <c r="B115" s="269"/>
      <c r="C115" s="269"/>
      <c r="D115" s="269"/>
      <c r="E115" s="269"/>
      <c r="F115" s="269"/>
      <c r="G115" s="269"/>
      <c r="H115" s="269"/>
      <c r="I115" s="269"/>
    </row>
    <row r="116" spans="1:11" ht="19.5" customHeight="1">
      <c r="A116" s="267" t="s">
        <v>252</v>
      </c>
      <c r="B116" s="267"/>
      <c r="C116" s="267"/>
      <c r="D116" s="267"/>
      <c r="E116" s="267"/>
      <c r="F116" s="267"/>
      <c r="G116" s="267"/>
      <c r="H116" s="267"/>
      <c r="I116" s="267"/>
    </row>
    <row r="117" spans="1:11" ht="19.5" customHeight="1">
      <c r="A117" s="267" t="s">
        <v>206</v>
      </c>
      <c r="B117" s="267"/>
      <c r="C117" s="267"/>
      <c r="D117" s="267"/>
      <c r="E117" s="267"/>
      <c r="F117" s="267"/>
      <c r="G117" s="267"/>
      <c r="H117" s="267"/>
      <c r="I117" s="267"/>
    </row>
    <row r="118" spans="1:11" ht="19.5" customHeight="1">
      <c r="A118" s="267" t="s">
        <v>253</v>
      </c>
      <c r="B118" s="267"/>
      <c r="C118" s="267"/>
      <c r="D118" s="267"/>
      <c r="E118" s="267"/>
      <c r="F118" s="267"/>
      <c r="G118" s="267"/>
      <c r="H118" s="267"/>
      <c r="I118" s="267"/>
    </row>
    <row r="119" spans="1:11" ht="19.5" customHeight="1">
      <c r="A119" s="267" t="s">
        <v>207</v>
      </c>
      <c r="B119" s="267"/>
      <c r="C119" s="267"/>
      <c r="D119" s="267"/>
      <c r="E119" s="267"/>
      <c r="F119" s="267"/>
      <c r="G119" s="267"/>
      <c r="H119" s="267"/>
      <c r="I119" s="267"/>
    </row>
    <row r="120" spans="1:11">
      <c r="A120" s="144"/>
      <c r="B120" s="143"/>
      <c r="C120" s="143"/>
      <c r="D120" s="143"/>
      <c r="E120" s="143"/>
      <c r="F120" s="143"/>
      <c r="G120" s="143"/>
      <c r="H120" s="143"/>
      <c r="I120" s="143"/>
    </row>
  </sheetData>
  <mergeCells count="69">
    <mergeCell ref="A1:I1"/>
    <mergeCell ref="A3:I3"/>
    <mergeCell ref="A6:I6"/>
    <mergeCell ref="A8:I8"/>
    <mergeCell ref="A32:I32"/>
    <mergeCell ref="A15:I15"/>
    <mergeCell ref="A16:I16"/>
    <mergeCell ref="A18:I18"/>
    <mergeCell ref="A14:I14"/>
    <mergeCell ref="A20:I20"/>
    <mergeCell ref="A30:I30"/>
    <mergeCell ref="A22:I22"/>
    <mergeCell ref="A23:I23"/>
    <mergeCell ref="A25:I25"/>
    <mergeCell ref="A27:I27"/>
    <mergeCell ref="A33:I33"/>
    <mergeCell ref="A39:I39"/>
    <mergeCell ref="A40:I40"/>
    <mergeCell ref="A41:I41"/>
    <mergeCell ref="A37:I37"/>
    <mergeCell ref="A42:I42"/>
    <mergeCell ref="A45:I45"/>
    <mergeCell ref="A46:I46"/>
    <mergeCell ref="A47:I47"/>
    <mergeCell ref="A48:I48"/>
    <mergeCell ref="A49:I49"/>
    <mergeCell ref="A53:I53"/>
    <mergeCell ref="A54:I54"/>
    <mergeCell ref="A55:I55"/>
    <mergeCell ref="A56:I56"/>
    <mergeCell ref="A57:I57"/>
    <mergeCell ref="A59:I59"/>
    <mergeCell ref="A63:I63"/>
    <mergeCell ref="A64:I64"/>
    <mergeCell ref="A67:I67"/>
    <mergeCell ref="A68:I68"/>
    <mergeCell ref="A69:I69"/>
    <mergeCell ref="A70:I70"/>
    <mergeCell ref="A71:I71"/>
    <mergeCell ref="A72:I72"/>
    <mergeCell ref="A73:I73"/>
    <mergeCell ref="A76:I76"/>
    <mergeCell ref="A77:I77"/>
    <mergeCell ref="A78:I78"/>
    <mergeCell ref="A79:I79"/>
    <mergeCell ref="A81:I81"/>
    <mergeCell ref="A82:I82"/>
    <mergeCell ref="A83:I83"/>
    <mergeCell ref="A84:I84"/>
    <mergeCell ref="A87:I87"/>
    <mergeCell ref="A88:I88"/>
    <mergeCell ref="A89:I89"/>
    <mergeCell ref="A90:I90"/>
    <mergeCell ref="A93:I93"/>
    <mergeCell ref="A94:I94"/>
    <mergeCell ref="A96:I96"/>
    <mergeCell ref="A98:I98"/>
    <mergeCell ref="A101:I101"/>
    <mergeCell ref="A104:I104"/>
    <mergeCell ref="A107:I107"/>
    <mergeCell ref="A117:I117"/>
    <mergeCell ref="A118:I118"/>
    <mergeCell ref="A119:I119"/>
    <mergeCell ref="A116:I116"/>
    <mergeCell ref="A109:I109"/>
    <mergeCell ref="A111:I111"/>
    <mergeCell ref="A112:I112"/>
    <mergeCell ref="A113:I113"/>
    <mergeCell ref="A115:I1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7"/>
  <sheetViews>
    <sheetView topLeftCell="A23" workbookViewId="0">
      <selection activeCell="A23" sqref="A23:D23"/>
    </sheetView>
  </sheetViews>
  <sheetFormatPr defaultRowHeight="15"/>
  <cols>
    <col min="1" max="1" width="11.5703125" customWidth="1"/>
    <col min="2" max="2" width="37.7109375" customWidth="1"/>
    <col min="3" max="3" width="8.5703125" customWidth="1"/>
    <col min="4" max="5" width="10.5703125" customWidth="1"/>
    <col min="6" max="6" width="10.140625" customWidth="1"/>
    <col min="7" max="7" width="9.5703125" customWidth="1"/>
    <col min="8" max="8" width="1.5703125" customWidth="1"/>
  </cols>
  <sheetData>
    <row r="1" spans="1:8" ht="15.75">
      <c r="A1" s="329" t="s">
        <v>155</v>
      </c>
      <c r="B1" s="329"/>
      <c r="C1" s="329"/>
      <c r="D1" s="329"/>
      <c r="E1" s="329"/>
      <c r="F1" s="329"/>
      <c r="G1" s="329"/>
      <c r="H1" s="329"/>
    </row>
    <row r="2" spans="1:8" ht="15.75">
      <c r="A2" s="117"/>
    </row>
    <row r="3" spans="1:8">
      <c r="A3" s="279" t="s">
        <v>156</v>
      </c>
      <c r="B3" s="279"/>
      <c r="C3" s="279"/>
      <c r="D3" s="279"/>
      <c r="E3" s="279"/>
      <c r="F3" s="279"/>
      <c r="G3" s="279"/>
    </row>
    <row r="4" spans="1:8">
      <c r="A4" s="330" t="s">
        <v>265</v>
      </c>
      <c r="B4" s="330"/>
      <c r="C4" s="330"/>
      <c r="D4" s="330"/>
      <c r="E4" s="330"/>
      <c r="F4" s="330"/>
      <c r="G4" s="330"/>
      <c r="H4" s="330"/>
    </row>
    <row r="5" spans="1:8" ht="15.75">
      <c r="A5" s="336" t="s">
        <v>157</v>
      </c>
      <c r="B5" s="336"/>
      <c r="C5" s="336"/>
      <c r="D5" s="336"/>
      <c r="E5" s="336"/>
      <c r="F5" s="336"/>
      <c r="G5" s="336"/>
      <c r="H5" s="336"/>
    </row>
    <row r="6" spans="1:8">
      <c r="A6" s="337" t="s">
        <v>158</v>
      </c>
      <c r="B6" s="338"/>
      <c r="C6" s="338"/>
      <c r="D6" s="338"/>
      <c r="E6" s="338"/>
      <c r="F6" s="338"/>
      <c r="G6" s="338"/>
      <c r="H6" s="339"/>
    </row>
    <row r="7" spans="1:8">
      <c r="A7" s="340" t="s">
        <v>159</v>
      </c>
      <c r="B7" s="341"/>
      <c r="C7" s="341"/>
      <c r="D7" s="341"/>
      <c r="E7" s="341"/>
      <c r="F7" s="341"/>
      <c r="G7" s="341"/>
      <c r="H7" s="342"/>
    </row>
    <row r="8" spans="1:8">
      <c r="A8" s="340" t="s">
        <v>160</v>
      </c>
      <c r="B8" s="341"/>
      <c r="C8" s="341"/>
      <c r="D8" s="341"/>
      <c r="E8" s="341"/>
      <c r="F8" s="341"/>
      <c r="G8" s="341"/>
      <c r="H8" s="342"/>
    </row>
    <row r="9" spans="1:8">
      <c r="A9" s="340" t="s">
        <v>161</v>
      </c>
      <c r="B9" s="341"/>
      <c r="C9" s="341"/>
      <c r="D9" s="341"/>
      <c r="E9" s="341"/>
      <c r="F9" s="341"/>
      <c r="G9" s="341"/>
      <c r="H9" s="342"/>
    </row>
    <row r="10" spans="1:8">
      <c r="A10" s="333" t="s">
        <v>162</v>
      </c>
      <c r="B10" s="334"/>
      <c r="C10" s="334"/>
      <c r="D10" s="334"/>
      <c r="E10" s="334"/>
      <c r="F10" s="334"/>
      <c r="G10" s="334"/>
      <c r="H10" s="335"/>
    </row>
    <row r="11" spans="1:8" ht="20.25" customHeight="1">
      <c r="A11" s="317" t="s">
        <v>163</v>
      </c>
      <c r="B11" s="318"/>
      <c r="C11" s="318"/>
      <c r="D11" s="318"/>
      <c r="E11" s="318"/>
      <c r="F11" s="318"/>
      <c r="G11" s="318"/>
      <c r="H11" s="319"/>
    </row>
    <row r="12" spans="1:8" ht="15" customHeight="1">
      <c r="A12" s="320" t="s">
        <v>164</v>
      </c>
      <c r="B12" s="321"/>
      <c r="C12" s="321"/>
      <c r="D12" s="321"/>
      <c r="E12" s="321"/>
      <c r="F12" s="321"/>
      <c r="G12" s="321"/>
      <c r="H12" s="322"/>
    </row>
    <row r="13" spans="1:8">
      <c r="A13" s="331" t="s">
        <v>266</v>
      </c>
      <c r="B13" s="332"/>
      <c r="C13" s="332"/>
      <c r="D13" s="332"/>
      <c r="E13" s="332"/>
      <c r="F13" s="332"/>
      <c r="G13" s="332"/>
      <c r="H13" s="155"/>
    </row>
    <row r="14" spans="1:8">
      <c r="A14" s="313" t="s">
        <v>267</v>
      </c>
      <c r="B14" s="314"/>
      <c r="C14" s="314"/>
      <c r="D14" s="314"/>
      <c r="E14" s="314"/>
      <c r="F14" s="314"/>
      <c r="G14" s="314"/>
      <c r="H14" s="315"/>
    </row>
    <row r="15" spans="1:8">
      <c r="A15" s="302" t="s">
        <v>165</v>
      </c>
      <c r="B15" s="302"/>
      <c r="C15" s="302"/>
      <c r="D15" s="302"/>
      <c r="E15" s="302"/>
      <c r="F15" s="302"/>
      <c r="G15" s="302"/>
      <c r="H15" s="302"/>
    </row>
    <row r="16" spans="1:8">
      <c r="A16" s="299" t="s">
        <v>166</v>
      </c>
      <c r="B16" s="299"/>
      <c r="C16" s="299"/>
      <c r="D16" s="299"/>
      <c r="E16" s="301" t="s">
        <v>271</v>
      </c>
      <c r="F16" s="301"/>
      <c r="G16" s="301"/>
      <c r="H16" s="301"/>
    </row>
    <row r="17" spans="1:8">
      <c r="A17" s="299"/>
      <c r="B17" s="299"/>
      <c r="C17" s="299"/>
      <c r="D17" s="299"/>
      <c r="E17" s="147" t="s">
        <v>167</v>
      </c>
      <c r="F17" s="147" t="s">
        <v>168</v>
      </c>
      <c r="G17" s="323" t="s">
        <v>169</v>
      </c>
      <c r="H17" s="324"/>
    </row>
    <row r="18" spans="1:8" ht="213.75" customHeight="1">
      <c r="A18" s="325" t="s">
        <v>284</v>
      </c>
      <c r="B18" s="326"/>
      <c r="C18" s="326"/>
      <c r="D18" s="327"/>
      <c r="E18" s="153">
        <v>2442745</v>
      </c>
      <c r="F18" s="153">
        <v>2501448</v>
      </c>
      <c r="G18" s="328">
        <v>2666293</v>
      </c>
      <c r="H18" s="328"/>
    </row>
    <row r="19" spans="1:8">
      <c r="A19" s="302" t="s">
        <v>170</v>
      </c>
      <c r="B19" s="302"/>
      <c r="C19" s="302"/>
      <c r="D19" s="302"/>
      <c r="E19" s="302"/>
      <c r="F19" s="302"/>
      <c r="G19" s="302"/>
      <c r="H19" s="302"/>
    </row>
    <row r="20" spans="1:8">
      <c r="A20" s="308" t="s">
        <v>166</v>
      </c>
      <c r="B20" s="309"/>
      <c r="C20" s="309"/>
      <c r="D20" s="309"/>
      <c r="E20" s="301" t="s">
        <v>271</v>
      </c>
      <c r="F20" s="301"/>
      <c r="G20" s="301"/>
      <c r="H20" s="301"/>
    </row>
    <row r="21" spans="1:8">
      <c r="A21" s="308"/>
      <c r="B21" s="309"/>
      <c r="C21" s="309"/>
      <c r="D21" s="309"/>
      <c r="E21" s="149" t="s">
        <v>167</v>
      </c>
      <c r="F21" s="149" t="s">
        <v>168</v>
      </c>
      <c r="G21" s="301" t="s">
        <v>169</v>
      </c>
      <c r="H21" s="301"/>
    </row>
    <row r="22" spans="1:8" ht="81" customHeight="1">
      <c r="A22" s="310" t="s">
        <v>171</v>
      </c>
      <c r="B22" s="311"/>
      <c r="C22" s="311"/>
      <c r="D22" s="312"/>
      <c r="E22" s="316">
        <v>7861</v>
      </c>
      <c r="F22" s="307">
        <v>8254</v>
      </c>
      <c r="G22" s="307">
        <v>8667</v>
      </c>
      <c r="H22" s="307"/>
    </row>
    <row r="23" spans="1:8" ht="98.25" customHeight="1">
      <c r="A23" s="313" t="s">
        <v>286</v>
      </c>
      <c r="B23" s="314"/>
      <c r="C23" s="314"/>
      <c r="D23" s="315"/>
      <c r="E23" s="316"/>
      <c r="F23" s="307"/>
      <c r="G23" s="307"/>
      <c r="H23" s="307"/>
    </row>
    <row r="24" spans="1:8" ht="25.5" customHeight="1">
      <c r="A24" s="304" t="s">
        <v>172</v>
      </c>
      <c r="B24" s="305"/>
      <c r="C24" s="305"/>
      <c r="D24" s="305"/>
      <c r="E24" s="305"/>
      <c r="F24" s="305"/>
      <c r="G24" s="305"/>
      <c r="H24" s="306"/>
    </row>
    <row r="25" spans="1:8">
      <c r="A25" s="299" t="s">
        <v>166</v>
      </c>
      <c r="B25" s="299"/>
      <c r="C25" s="299"/>
      <c r="D25" s="299"/>
      <c r="E25" s="301" t="s">
        <v>271</v>
      </c>
      <c r="F25" s="301"/>
      <c r="G25" s="301"/>
      <c r="H25" s="301"/>
    </row>
    <row r="26" spans="1:8">
      <c r="A26" s="299"/>
      <c r="B26" s="299"/>
      <c r="C26" s="299"/>
      <c r="D26" s="299"/>
      <c r="E26" s="149" t="s">
        <v>167</v>
      </c>
      <c r="F26" s="149" t="s">
        <v>168</v>
      </c>
      <c r="G26" s="301" t="s">
        <v>169</v>
      </c>
      <c r="H26" s="301"/>
    </row>
    <row r="27" spans="1:8" ht="31.5" customHeight="1">
      <c r="A27" s="303" t="s">
        <v>173</v>
      </c>
      <c r="B27" s="284"/>
      <c r="C27" s="284"/>
      <c r="D27" s="284"/>
      <c r="E27" s="307">
        <v>2167</v>
      </c>
      <c r="F27" s="307">
        <v>2276</v>
      </c>
      <c r="G27" s="307">
        <v>2390</v>
      </c>
      <c r="H27" s="307"/>
    </row>
    <row r="28" spans="1:8" ht="69" customHeight="1">
      <c r="A28" s="303" t="s">
        <v>285</v>
      </c>
      <c r="B28" s="284"/>
      <c r="C28" s="284"/>
      <c r="D28" s="284"/>
      <c r="E28" s="298"/>
      <c r="F28" s="298"/>
      <c r="G28" s="298"/>
      <c r="H28" s="298"/>
    </row>
    <row r="29" spans="1:8">
      <c r="A29" s="302" t="s">
        <v>174</v>
      </c>
      <c r="B29" s="302"/>
      <c r="C29" s="302"/>
      <c r="D29" s="302"/>
      <c r="E29" s="302"/>
      <c r="F29" s="302"/>
      <c r="G29" s="302"/>
      <c r="H29" s="302"/>
    </row>
    <row r="30" spans="1:8">
      <c r="A30" s="299" t="s">
        <v>166</v>
      </c>
      <c r="B30" s="299"/>
      <c r="C30" s="299"/>
      <c r="D30" s="300"/>
      <c r="E30" s="301" t="s">
        <v>271</v>
      </c>
      <c r="F30" s="301"/>
      <c r="G30" s="301"/>
      <c r="H30" s="301"/>
    </row>
    <row r="31" spans="1:8">
      <c r="A31" s="299"/>
      <c r="B31" s="299"/>
      <c r="C31" s="299"/>
      <c r="D31" s="300"/>
      <c r="E31" s="149" t="s">
        <v>167</v>
      </c>
      <c r="F31" s="149" t="s">
        <v>168</v>
      </c>
      <c r="G31" s="301" t="s">
        <v>169</v>
      </c>
      <c r="H31" s="301"/>
    </row>
    <row r="32" spans="1:8" ht="66" customHeight="1">
      <c r="A32" s="303" t="s">
        <v>268</v>
      </c>
      <c r="B32" s="284"/>
      <c r="C32" s="284"/>
      <c r="D32" s="284"/>
      <c r="E32" s="167">
        <v>5601</v>
      </c>
      <c r="F32" s="167">
        <v>5881</v>
      </c>
      <c r="G32" s="298">
        <v>6175</v>
      </c>
      <c r="H32" s="298"/>
    </row>
    <row r="33" spans="1:8" ht="25.5" customHeight="1">
      <c r="A33" s="302" t="s">
        <v>175</v>
      </c>
      <c r="B33" s="302"/>
      <c r="C33" s="302"/>
      <c r="D33" s="302"/>
      <c r="E33" s="302"/>
      <c r="F33" s="302"/>
      <c r="G33" s="302"/>
      <c r="H33" s="302"/>
    </row>
    <row r="34" spans="1:8">
      <c r="A34" s="299" t="s">
        <v>166</v>
      </c>
      <c r="B34" s="299"/>
      <c r="C34" s="299"/>
      <c r="D34" s="299"/>
      <c r="E34" s="301" t="s">
        <v>271</v>
      </c>
      <c r="F34" s="301"/>
      <c r="G34" s="301"/>
      <c r="H34" s="301"/>
    </row>
    <row r="35" spans="1:8">
      <c r="A35" s="299"/>
      <c r="B35" s="299"/>
      <c r="C35" s="299"/>
      <c r="D35" s="299"/>
      <c r="E35" s="149" t="s">
        <v>167</v>
      </c>
      <c r="F35" s="149" t="s">
        <v>168</v>
      </c>
      <c r="G35" s="301" t="s">
        <v>169</v>
      </c>
      <c r="H35" s="301"/>
    </row>
    <row r="36" spans="1:8" ht="297" customHeight="1">
      <c r="A36" s="296" t="s">
        <v>269</v>
      </c>
      <c r="B36" s="297"/>
      <c r="C36" s="297"/>
      <c r="D36" s="297"/>
      <c r="E36" s="153">
        <v>21369</v>
      </c>
      <c r="F36" s="153">
        <v>20573</v>
      </c>
      <c r="G36" s="298">
        <v>21236</v>
      </c>
      <c r="H36" s="298"/>
    </row>
    <row r="37" spans="1:8" ht="38.25" customHeight="1">
      <c r="A37" s="302" t="s">
        <v>176</v>
      </c>
      <c r="B37" s="302"/>
      <c r="C37" s="302"/>
      <c r="D37" s="302"/>
      <c r="E37" s="302"/>
      <c r="F37" s="302"/>
      <c r="G37" s="302"/>
      <c r="H37" s="302"/>
    </row>
    <row r="38" spans="1:8">
      <c r="A38" s="299" t="s">
        <v>166</v>
      </c>
      <c r="B38" s="299"/>
      <c r="C38" s="299"/>
      <c r="D38" s="299"/>
      <c r="E38" s="301" t="s">
        <v>271</v>
      </c>
      <c r="F38" s="301"/>
      <c r="G38" s="301"/>
      <c r="H38" s="301"/>
    </row>
    <row r="39" spans="1:8">
      <c r="A39" s="299"/>
      <c r="B39" s="299"/>
      <c r="C39" s="299"/>
      <c r="D39" s="299"/>
      <c r="E39" s="149" t="s">
        <v>167</v>
      </c>
      <c r="F39" s="149" t="s">
        <v>168</v>
      </c>
      <c r="G39" s="301" t="s">
        <v>169</v>
      </c>
      <c r="H39" s="301"/>
    </row>
    <row r="40" spans="1:8" ht="98.25" customHeight="1">
      <c r="A40" s="283" t="s">
        <v>270</v>
      </c>
      <c r="B40" s="283"/>
      <c r="C40" s="283"/>
      <c r="D40" s="283"/>
      <c r="E40" s="154">
        <v>11415</v>
      </c>
      <c r="F40" s="154">
        <v>9291</v>
      </c>
      <c r="G40" s="286">
        <v>9291</v>
      </c>
      <c r="H40" s="287"/>
    </row>
    <row r="41" spans="1:8" ht="19.5" customHeight="1">
      <c r="A41" s="166"/>
      <c r="B41" s="166"/>
      <c r="C41" s="166"/>
      <c r="D41" s="166"/>
      <c r="E41" s="177"/>
      <c r="F41" s="177"/>
      <c r="G41" s="178"/>
      <c r="H41" s="178"/>
    </row>
    <row r="42" spans="1:8" ht="20.25" hidden="1" customHeight="1">
      <c r="A42" s="166"/>
      <c r="B42" s="166"/>
      <c r="C42" s="166"/>
      <c r="D42" s="166"/>
      <c r="E42" s="177"/>
      <c r="F42" s="177"/>
      <c r="G42" s="178"/>
      <c r="H42" s="178"/>
    </row>
    <row r="43" spans="1:8" ht="1.5" hidden="1" customHeight="1">
      <c r="A43" s="284"/>
      <c r="B43" s="284"/>
      <c r="C43" s="284"/>
      <c r="D43" s="284"/>
      <c r="E43" s="285"/>
      <c r="F43" s="285"/>
      <c r="G43" s="285"/>
      <c r="H43" s="285"/>
    </row>
    <row r="44" spans="1:8" hidden="1">
      <c r="A44" s="284"/>
      <c r="B44" s="284"/>
      <c r="C44" s="284"/>
      <c r="D44" s="284"/>
      <c r="E44" s="285"/>
      <c r="F44" s="285"/>
      <c r="G44" s="285"/>
      <c r="H44" s="285"/>
    </row>
    <row r="45" spans="1:8" hidden="1">
      <c r="A45" s="284"/>
      <c r="B45" s="284"/>
      <c r="C45" s="284"/>
      <c r="D45" s="284"/>
      <c r="E45" s="285"/>
      <c r="F45" s="285"/>
      <c r="G45" s="285"/>
      <c r="H45" s="285"/>
    </row>
    <row r="46" spans="1:8">
      <c r="A46" s="285"/>
      <c r="B46" s="285"/>
      <c r="C46" s="285"/>
      <c r="D46" s="285"/>
      <c r="E46" s="285"/>
      <c r="F46" s="285"/>
      <c r="G46" s="285"/>
      <c r="H46" s="285"/>
    </row>
    <row r="47" spans="1:8" ht="15.75" thickBot="1">
      <c r="A47" s="291" t="s">
        <v>177</v>
      </c>
      <c r="B47" s="291"/>
      <c r="C47" s="291"/>
      <c r="D47" s="291"/>
      <c r="E47" s="285"/>
      <c r="F47" s="285"/>
      <c r="G47" s="285"/>
      <c r="H47" s="285"/>
    </row>
    <row r="48" spans="1:8" ht="59.25" customHeight="1" thickBot="1">
      <c r="A48" s="173"/>
      <c r="B48" s="174" t="s">
        <v>178</v>
      </c>
      <c r="C48" s="175" t="s">
        <v>179</v>
      </c>
      <c r="D48" s="175" t="s">
        <v>180</v>
      </c>
      <c r="E48" s="150" t="s">
        <v>181</v>
      </c>
      <c r="F48" s="150" t="s">
        <v>182</v>
      </c>
      <c r="G48" s="150" t="s">
        <v>183</v>
      </c>
      <c r="H48" s="119"/>
    </row>
    <row r="49" spans="1:8" ht="122.25" customHeight="1" thickBot="1">
      <c r="A49" s="151" t="s">
        <v>184</v>
      </c>
      <c r="B49" s="120" t="s">
        <v>272</v>
      </c>
      <c r="C49" s="121" t="s">
        <v>185</v>
      </c>
      <c r="D49" s="146">
        <v>558</v>
      </c>
      <c r="E49" s="118">
        <v>548</v>
      </c>
      <c r="F49" s="118">
        <v>620</v>
      </c>
      <c r="G49" s="118">
        <v>620</v>
      </c>
      <c r="H49" s="119"/>
    </row>
    <row r="50" spans="1:8" ht="39" thickBot="1">
      <c r="A50" s="151" t="s">
        <v>186</v>
      </c>
      <c r="B50" s="120" t="s">
        <v>273</v>
      </c>
      <c r="C50" s="121" t="s">
        <v>185</v>
      </c>
      <c r="D50" s="121">
        <v>121</v>
      </c>
      <c r="E50" s="118">
        <v>100</v>
      </c>
      <c r="F50" s="118">
        <v>180</v>
      </c>
      <c r="G50" s="118">
        <v>120</v>
      </c>
      <c r="H50" s="119"/>
    </row>
    <row r="51" spans="1:8" ht="115.5" thickBot="1">
      <c r="A51" s="151" t="s">
        <v>187</v>
      </c>
      <c r="B51" s="120" t="s">
        <v>188</v>
      </c>
      <c r="C51" s="121" t="s">
        <v>185</v>
      </c>
      <c r="D51" s="121">
        <v>127</v>
      </c>
      <c r="E51" s="118">
        <v>140</v>
      </c>
      <c r="F51" s="118">
        <v>140</v>
      </c>
      <c r="G51" s="118">
        <v>160</v>
      </c>
      <c r="H51" s="119"/>
    </row>
    <row r="52" spans="1:8" ht="39" thickBot="1">
      <c r="A52" s="151" t="s">
        <v>189</v>
      </c>
      <c r="B52" s="120" t="s">
        <v>190</v>
      </c>
      <c r="C52" s="121" t="s">
        <v>185</v>
      </c>
      <c r="D52" s="121">
        <v>23</v>
      </c>
      <c r="E52" s="118">
        <v>23</v>
      </c>
      <c r="F52" s="118">
        <v>23</v>
      </c>
      <c r="G52" s="118">
        <v>23</v>
      </c>
      <c r="H52" s="119"/>
    </row>
    <row r="53" spans="1:8" ht="64.5" thickBot="1">
      <c r="A53" s="151" t="s">
        <v>191</v>
      </c>
      <c r="B53" s="120" t="s">
        <v>192</v>
      </c>
      <c r="C53" s="121" t="s">
        <v>185</v>
      </c>
      <c r="D53" s="121">
        <v>17</v>
      </c>
      <c r="E53" s="118">
        <v>17</v>
      </c>
      <c r="F53" s="118">
        <v>16</v>
      </c>
      <c r="G53" s="118">
        <v>16</v>
      </c>
      <c r="H53" s="119"/>
    </row>
    <row r="54" spans="1:8" ht="38.25">
      <c r="A54" s="292" t="s">
        <v>193</v>
      </c>
      <c r="B54" s="122" t="s">
        <v>194</v>
      </c>
      <c r="C54" s="294" t="s">
        <v>185</v>
      </c>
      <c r="D54" s="294">
        <v>27</v>
      </c>
      <c r="E54" s="288">
        <v>27</v>
      </c>
      <c r="F54" s="288">
        <v>20</v>
      </c>
      <c r="G54" s="288">
        <v>20</v>
      </c>
      <c r="H54" s="290"/>
    </row>
    <row r="55" spans="1:8" ht="39" thickBot="1">
      <c r="A55" s="293"/>
      <c r="B55" s="123" t="s">
        <v>195</v>
      </c>
      <c r="C55" s="295"/>
      <c r="D55" s="295"/>
      <c r="E55" s="289"/>
      <c r="F55" s="289"/>
      <c r="G55" s="289"/>
      <c r="H55" s="290"/>
    </row>
    <row r="56" spans="1:8" ht="77.25" thickBot="1">
      <c r="A56" s="152" t="s">
        <v>196</v>
      </c>
      <c r="B56" s="123" t="s">
        <v>197</v>
      </c>
      <c r="C56" s="124" t="s">
        <v>185</v>
      </c>
      <c r="D56" s="124">
        <v>23</v>
      </c>
      <c r="E56" s="125">
        <v>24</v>
      </c>
      <c r="F56" s="125">
        <v>25</v>
      </c>
      <c r="G56" s="125">
        <v>26</v>
      </c>
      <c r="H56" s="119"/>
    </row>
    <row r="57" spans="1:8" ht="64.5" thickBot="1">
      <c r="A57" s="152" t="s">
        <v>198</v>
      </c>
      <c r="B57" s="123" t="s">
        <v>199</v>
      </c>
      <c r="C57" s="124" t="s">
        <v>185</v>
      </c>
      <c r="D57" s="124">
        <v>30</v>
      </c>
      <c r="E57" s="125">
        <v>40</v>
      </c>
      <c r="F57" s="125">
        <v>50</v>
      </c>
      <c r="G57" s="125">
        <v>50</v>
      </c>
      <c r="H57" s="119"/>
    </row>
  </sheetData>
  <mergeCells count="71">
    <mergeCell ref="A1:H1"/>
    <mergeCell ref="A3:G3"/>
    <mergeCell ref="A4:H4"/>
    <mergeCell ref="A13:G13"/>
    <mergeCell ref="A10:H10"/>
    <mergeCell ref="A5:H5"/>
    <mergeCell ref="A6:H6"/>
    <mergeCell ref="A7:H7"/>
    <mergeCell ref="A8:H8"/>
    <mergeCell ref="A9:H9"/>
    <mergeCell ref="A19:H19"/>
    <mergeCell ref="A11:H11"/>
    <mergeCell ref="A12:H12"/>
    <mergeCell ref="A14:H14"/>
    <mergeCell ref="A15:H15"/>
    <mergeCell ref="A16:D17"/>
    <mergeCell ref="E16:H16"/>
    <mergeCell ref="G17:H17"/>
    <mergeCell ref="A18:D18"/>
    <mergeCell ref="G18:H18"/>
    <mergeCell ref="A20:D21"/>
    <mergeCell ref="E20:H20"/>
    <mergeCell ref="G21:H21"/>
    <mergeCell ref="A22:D22"/>
    <mergeCell ref="A23:D23"/>
    <mergeCell ref="E22:E23"/>
    <mergeCell ref="F22:F23"/>
    <mergeCell ref="G22:H23"/>
    <mergeCell ref="A28:D28"/>
    <mergeCell ref="E27:E28"/>
    <mergeCell ref="F27:F28"/>
    <mergeCell ref="G27:H28"/>
    <mergeCell ref="A29:H29"/>
    <mergeCell ref="A24:H24"/>
    <mergeCell ref="A25:D26"/>
    <mergeCell ref="E25:H25"/>
    <mergeCell ref="G26:H26"/>
    <mergeCell ref="A27:D27"/>
    <mergeCell ref="A36:D36"/>
    <mergeCell ref="G32:H32"/>
    <mergeCell ref="A30:D31"/>
    <mergeCell ref="E30:H30"/>
    <mergeCell ref="A38:D39"/>
    <mergeCell ref="E38:H38"/>
    <mergeCell ref="G39:H39"/>
    <mergeCell ref="G36:H36"/>
    <mergeCell ref="A37:H37"/>
    <mergeCell ref="G31:H31"/>
    <mergeCell ref="A32:D32"/>
    <mergeCell ref="A33:H33"/>
    <mergeCell ref="A34:D35"/>
    <mergeCell ref="E34:H34"/>
    <mergeCell ref="G35:H35"/>
    <mergeCell ref="G54:G55"/>
    <mergeCell ref="H54:H55"/>
    <mergeCell ref="A46:D46"/>
    <mergeCell ref="A47:D47"/>
    <mergeCell ref="E46:E47"/>
    <mergeCell ref="F46:F47"/>
    <mergeCell ref="G46:H47"/>
    <mergeCell ref="A54:A55"/>
    <mergeCell ref="C54:C55"/>
    <mergeCell ref="D54:D55"/>
    <mergeCell ref="E54:E55"/>
    <mergeCell ref="F54:F55"/>
    <mergeCell ref="A40:D40"/>
    <mergeCell ref="A43:D45"/>
    <mergeCell ref="E43:E45"/>
    <mergeCell ref="F43:F45"/>
    <mergeCell ref="G43:H45"/>
    <mergeCell ref="G40:H40"/>
  </mergeCells>
  <pageMargins left="0.7" right="0.7" top="0.75" bottom="0.75" header="0.3" footer="0.3"/>
  <pageSetup paperSize="9" scale="8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14"/>
  <sheetViews>
    <sheetView workbookViewId="0">
      <selection activeCell="A2" sqref="A2"/>
    </sheetView>
  </sheetViews>
  <sheetFormatPr defaultRowHeight="15"/>
  <sheetData>
    <row r="2" spans="1:11" ht="15.75" customHeight="1">
      <c r="A2" s="176" t="s">
        <v>282</v>
      </c>
      <c r="B2" s="176"/>
      <c r="C2" s="176"/>
      <c r="D2" s="138"/>
      <c r="E2" s="138"/>
      <c r="F2" s="138"/>
      <c r="G2" s="138"/>
      <c r="H2" s="138"/>
      <c r="I2" s="138"/>
    </row>
    <row r="4" spans="1:11" ht="18.75" customHeight="1">
      <c r="A4" s="278" t="s">
        <v>125</v>
      </c>
      <c r="B4" s="278"/>
      <c r="C4" s="278"/>
      <c r="D4" s="278"/>
      <c r="E4" s="278"/>
      <c r="F4" s="278"/>
      <c r="G4" s="278"/>
      <c r="H4" s="278"/>
      <c r="I4" s="278"/>
    </row>
    <row r="5" spans="1:11" s="104" customFormat="1" ht="15" customHeight="1">
      <c r="A5" s="346" t="s">
        <v>264</v>
      </c>
      <c r="B5" s="346"/>
      <c r="C5" s="346"/>
      <c r="D5" s="346"/>
      <c r="E5" s="346"/>
      <c r="F5" s="346"/>
      <c r="G5" s="346"/>
      <c r="H5" s="346"/>
      <c r="I5" s="346"/>
    </row>
    <row r="6" spans="1:11" s="104" customFormat="1" ht="16.5" customHeight="1">
      <c r="A6" s="346"/>
      <c r="B6" s="346"/>
      <c r="C6" s="346"/>
      <c r="D6" s="346"/>
      <c r="E6" s="346"/>
      <c r="F6" s="346"/>
      <c r="G6" s="346"/>
      <c r="H6" s="346"/>
      <c r="I6" s="346"/>
    </row>
    <row r="7" spans="1:11" s="104" customFormat="1" ht="16.5" customHeight="1">
      <c r="A7" s="106"/>
      <c r="B7" s="106"/>
      <c r="C7" s="106"/>
      <c r="D7" s="106"/>
      <c r="E7" s="106"/>
      <c r="F7" s="106"/>
      <c r="G7" s="106"/>
      <c r="H7" s="106"/>
      <c r="I7" s="106"/>
    </row>
    <row r="8" spans="1:11" s="104" customFormat="1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</row>
    <row r="9" spans="1:11" ht="15.75">
      <c r="A9" s="345" t="s">
        <v>108</v>
      </c>
      <c r="B9" s="345"/>
      <c r="C9" s="345"/>
      <c r="D9" s="345"/>
      <c r="E9" s="77"/>
    </row>
    <row r="10" spans="1:11" ht="15.75">
      <c r="A10" s="345" t="s">
        <v>112</v>
      </c>
      <c r="B10" s="345"/>
      <c r="C10" s="345"/>
      <c r="D10" s="345"/>
      <c r="E10" s="77"/>
    </row>
    <row r="11" spans="1:11">
      <c r="F11" s="344" t="s">
        <v>109</v>
      </c>
      <c r="G11" s="344"/>
      <c r="H11" s="344"/>
      <c r="I11" s="344"/>
    </row>
    <row r="12" spans="1:11" ht="15.75">
      <c r="F12" s="344" t="s">
        <v>110</v>
      </c>
      <c r="G12" s="344"/>
      <c r="H12" s="344"/>
      <c r="I12" s="344"/>
      <c r="J12" s="105"/>
    </row>
    <row r="14" spans="1:11">
      <c r="F14" s="343" t="s">
        <v>283</v>
      </c>
      <c r="G14" s="343"/>
      <c r="H14" s="343"/>
      <c r="I14" s="343"/>
    </row>
  </sheetData>
  <mergeCells count="7">
    <mergeCell ref="F14:I14"/>
    <mergeCell ref="A4:I4"/>
    <mergeCell ref="F12:I12"/>
    <mergeCell ref="F11:I11"/>
    <mergeCell ref="A9:D9"/>
    <mergeCell ref="A10:D10"/>
    <mergeCell ref="A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prema funkcijskoj kl</vt:lpstr>
      <vt:lpstr>Račun financiranja</vt:lpstr>
      <vt:lpstr>POSEBNI DIO</vt:lpstr>
      <vt:lpstr>Članak 7.</vt:lpstr>
      <vt:lpstr>Članak 8.</vt:lpstr>
      <vt:lpstr>ZAVRŠNE ODREDBE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Tomaskovic</cp:lastModifiedBy>
  <cp:lastPrinted>2022-10-28T12:36:59Z</cp:lastPrinted>
  <dcterms:created xsi:type="dcterms:W3CDTF">2022-08-12T12:51:27Z</dcterms:created>
  <dcterms:modified xsi:type="dcterms:W3CDTF">2022-11-02T14:22:32Z</dcterms:modified>
</cp:coreProperties>
</file>