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askovic\Favorites\Documents\PRORAČUN 2022\I. REBALANS\II.rebalans\"/>
    </mc:Choice>
  </mc:AlternateContent>
  <xr:revisionPtr revIDLastSave="0" documentId="13_ncr:1_{3D10873D-9D2D-49F7-8DD2-C8484DEC912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AŽETAK" sheetId="4" r:id="rId1"/>
    <sheet name="OPĆI DIO" sheetId="1" r:id="rId2"/>
    <sheet name="POSEBAN DIO" sheetId="2" r:id="rId3"/>
    <sheet name="List3" sheetId="3" r:id="rId4"/>
  </sheets>
  <definedNames>
    <definedName name="_xlnm.Print_Area" localSheetId="1">'OPĆI DIO'!$A$1:$E$62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7" i="4" l="1"/>
  <c r="G17" i="4"/>
  <c r="D27" i="1" l="1"/>
  <c r="D39" i="1"/>
  <c r="D38" i="1" s="1"/>
  <c r="C27" i="1"/>
  <c r="C39" i="1"/>
  <c r="C38" i="1" s="1"/>
  <c r="D34" i="1"/>
  <c r="D31" i="1"/>
  <c r="D29" i="1"/>
  <c r="D28" i="1"/>
  <c r="D25" i="1"/>
  <c r="D24" i="1"/>
  <c r="D23" i="1"/>
  <c r="C34" i="1"/>
  <c r="C31" i="1"/>
  <c r="C29" i="1"/>
  <c r="C28" i="1"/>
  <c r="C25" i="1"/>
  <c r="C24" i="1"/>
  <c r="C23" i="1"/>
  <c r="C13" i="1"/>
  <c r="E13" i="1" s="1"/>
  <c r="E16" i="1"/>
  <c r="E9" i="1"/>
  <c r="E15" i="1"/>
  <c r="E11" i="1"/>
  <c r="D11" i="2"/>
  <c r="E11" i="2"/>
  <c r="C11" i="2"/>
  <c r="E28" i="1" l="1"/>
  <c r="E23" i="1"/>
  <c r="E25" i="1"/>
  <c r="E24" i="1"/>
  <c r="E29" i="1"/>
  <c r="E31" i="1"/>
  <c r="E27" i="1"/>
  <c r="C26" i="1" l="1"/>
  <c r="D32" i="1" l="1"/>
  <c r="D26" i="1"/>
  <c r="D22" i="1"/>
  <c r="E20" i="1"/>
  <c r="E19" i="1" s="1"/>
  <c r="D19" i="1"/>
  <c r="C19" i="1"/>
  <c r="D10" i="1"/>
  <c r="D21" i="1" l="1"/>
  <c r="D47" i="1"/>
  <c r="D46" i="1" s="1"/>
  <c r="D36" i="1"/>
  <c r="D17" i="1"/>
  <c r="D14" i="1"/>
  <c r="D12" i="1"/>
  <c r="D7" i="1"/>
  <c r="D6" i="1" l="1"/>
  <c r="H16" i="4" s="1"/>
  <c r="D35" i="1"/>
  <c r="H20" i="4" s="1"/>
  <c r="I32" i="4"/>
  <c r="I33" i="4"/>
  <c r="D10" i="2" l="1"/>
  <c r="E48" i="1"/>
  <c r="E37" i="1"/>
  <c r="E39" i="1"/>
  <c r="E30" i="1"/>
  <c r="E33" i="1"/>
  <c r="E34" i="1"/>
  <c r="H19" i="4"/>
  <c r="D9" i="2" l="1"/>
  <c r="D8" i="2" s="1"/>
  <c r="E32" i="1"/>
  <c r="E22" i="1"/>
  <c r="E26" i="1"/>
  <c r="E10" i="2"/>
  <c r="E9" i="2" s="1"/>
  <c r="E8" i="2" s="1"/>
  <c r="E8" i="1"/>
  <c r="E18" i="1"/>
  <c r="I17" i="4"/>
  <c r="E21" i="1" l="1"/>
  <c r="E31" i="4"/>
  <c r="G31" i="4" l="1"/>
  <c r="I31" i="4" s="1"/>
  <c r="C47" i="1" l="1"/>
  <c r="D7" i="2" l="1"/>
  <c r="D6" i="2" s="1"/>
  <c r="C46" i="1"/>
  <c r="E46" i="1" s="1"/>
  <c r="E47" i="1"/>
  <c r="E34" i="4"/>
  <c r="C36" i="1" l="1"/>
  <c r="E36" i="1" s="1"/>
  <c r="E38" i="1"/>
  <c r="C10" i="2" l="1"/>
  <c r="C35" i="1"/>
  <c r="C9" i="2" l="1"/>
  <c r="C8" i="2" s="1"/>
  <c r="E35" i="1"/>
  <c r="G20" i="4"/>
  <c r="I20" i="4" s="1"/>
  <c r="E7" i="2"/>
  <c r="E6" i="2" s="1"/>
  <c r="C14" i="1"/>
  <c r="E14" i="1" s="1"/>
  <c r="C7" i="1"/>
  <c r="E7" i="1" s="1"/>
  <c r="C10" i="1"/>
  <c r="E10" i="1" s="1"/>
  <c r="C12" i="1"/>
  <c r="E12" i="1" s="1"/>
  <c r="H34" i="4"/>
  <c r="G34" i="4"/>
  <c r="F27" i="4"/>
  <c r="G27" i="4"/>
  <c r="H27" i="4"/>
  <c r="I27" i="4"/>
  <c r="E27" i="4"/>
  <c r="F18" i="4"/>
  <c r="F39" i="4" s="1"/>
  <c r="H18" i="4"/>
  <c r="H39" i="4" s="1"/>
  <c r="E18" i="4"/>
  <c r="C7" i="2" l="1"/>
  <c r="C6" i="2" s="1"/>
  <c r="I34" i="4"/>
  <c r="E15" i="4"/>
  <c r="E38" i="4" s="1"/>
  <c r="F31" i="4"/>
  <c r="F34" i="4"/>
  <c r="E39" i="4"/>
  <c r="F15" i="4"/>
  <c r="H15" i="4"/>
  <c r="H38" i="4" s="1"/>
  <c r="H40" i="4" s="1"/>
  <c r="C32" i="1"/>
  <c r="C22" i="1"/>
  <c r="C21" i="1" s="1"/>
  <c r="C17" i="1"/>
  <c r="E17" i="1" l="1"/>
  <c r="F38" i="4"/>
  <c r="F40" i="4" s="1"/>
  <c r="G19" i="4"/>
  <c r="C6" i="1"/>
  <c r="E40" i="4"/>
  <c r="E21" i="4"/>
  <c r="F21" i="4"/>
  <c r="I19" i="4" l="1"/>
  <c r="G18" i="4"/>
  <c r="E6" i="1"/>
  <c r="G16" i="4"/>
  <c r="H21" i="4"/>
  <c r="I16" i="4" l="1"/>
  <c r="G15" i="4"/>
  <c r="G39" i="4"/>
  <c r="I18" i="4"/>
  <c r="I39" i="4" s="1"/>
  <c r="G38" i="4" l="1"/>
  <c r="G40" i="4" s="1"/>
  <c r="I15" i="4"/>
  <c r="I38" i="4" s="1"/>
  <c r="I40" i="4" s="1"/>
  <c r="G21" i="4"/>
  <c r="I21" i="4" s="1"/>
</calcChain>
</file>

<file path=xl/sharedStrings.xml><?xml version="1.0" encoding="utf-8"?>
<sst xmlns="http://schemas.openxmlformats.org/spreadsheetml/2006/main" count="298" uniqueCount="138">
  <si>
    <t>31</t>
  </si>
  <si>
    <t>Rashodi za zaposlene</t>
  </si>
  <si>
    <t>311</t>
  </si>
  <si>
    <t>Plaće (Bruto)</t>
  </si>
  <si>
    <t>312</t>
  </si>
  <si>
    <t>Ostali rashodi za zaposlene</t>
  </si>
  <si>
    <t>313</t>
  </si>
  <si>
    <t>Doprinosi na plaće</t>
  </si>
  <si>
    <t>32</t>
  </si>
  <si>
    <t>Materijalni rashodi</t>
  </si>
  <si>
    <t>321</t>
  </si>
  <si>
    <t>Naknade troškova zaposlenima</t>
  </si>
  <si>
    <t>322</t>
  </si>
  <si>
    <t>Rashodi za materijal i energiju</t>
  </si>
  <si>
    <t>323</t>
  </si>
  <si>
    <t>Rashodi za usluge</t>
  </si>
  <si>
    <t>329</t>
  </si>
  <si>
    <t>Ostali nespomenuti rashodi poslovanja</t>
  </si>
  <si>
    <t>34</t>
  </si>
  <si>
    <t>Financijski rashodi</t>
  </si>
  <si>
    <t>343</t>
  </si>
  <si>
    <t>Ostali financijski rashodi</t>
  </si>
  <si>
    <t>42</t>
  </si>
  <si>
    <t>Rashodi za nabavu proizvedene dugotrajne imovine</t>
  </si>
  <si>
    <t>422</t>
  </si>
  <si>
    <t>Postrojenja i oprema</t>
  </si>
  <si>
    <t>II. POSEBNI DIO</t>
  </si>
  <si>
    <t>Članak 2.</t>
  </si>
  <si>
    <t>Ekonomska klasifikacija</t>
  </si>
  <si>
    <t>A. RAČUN PRIHODA I RASHODA</t>
  </si>
  <si>
    <t>6</t>
  </si>
  <si>
    <t>Prihodi poslovanja</t>
  </si>
  <si>
    <t>Pomoći iz inozemstva i od subjekata unutar općeg proračuna</t>
  </si>
  <si>
    <t>Prihodi od imovine</t>
  </si>
  <si>
    <t>Prihodi od financijske imovine</t>
  </si>
  <si>
    <t>66</t>
  </si>
  <si>
    <t>Prihodi od prodaje proizvoda i robe te pruženih usluga i prihodi od donacija</t>
  </si>
  <si>
    <t>661</t>
  </si>
  <si>
    <t>Prihodi od prodaje proizvoda i robe te pruženih usluga</t>
  </si>
  <si>
    <t>7</t>
  </si>
  <si>
    <t>Prihodi od prodaje nefinancijske imovine</t>
  </si>
  <si>
    <t>3</t>
  </si>
  <si>
    <t>Rashodi poslovanja</t>
  </si>
  <si>
    <t>324</t>
  </si>
  <si>
    <t xml:space="preserve">Naknade troškova osobama izvan radnog odnosa                                                        </t>
  </si>
  <si>
    <t>342</t>
  </si>
  <si>
    <t xml:space="preserve">Kamate za primljene kredite i zajmove                                                               </t>
  </si>
  <si>
    <t>4</t>
  </si>
  <si>
    <t>Rashodi za nabavu nefinancijske imovine</t>
  </si>
  <si>
    <t>B. RAČUN ZADUŽIVANJA/FINANCIRANJA</t>
  </si>
  <si>
    <t>8</t>
  </si>
  <si>
    <t>Primici od financijske imovine i zaduživanja</t>
  </si>
  <si>
    <t>5</t>
  </si>
  <si>
    <t>Izdaci za financijsku imovinu i otplate zajmova</t>
  </si>
  <si>
    <t>9</t>
  </si>
  <si>
    <t>Vlastiti izvori</t>
  </si>
  <si>
    <t>92</t>
  </si>
  <si>
    <t>Rezultat poslovanja</t>
  </si>
  <si>
    <t>922</t>
  </si>
  <si>
    <t>Višak prihoda</t>
  </si>
  <si>
    <t>Manjak prihoda</t>
  </si>
  <si>
    <t>Brojčana oznaka i naziv</t>
  </si>
  <si>
    <t>OPĆI PRIHODI I PRIMICI</t>
  </si>
  <si>
    <t>VLASTITI PRIHODI</t>
  </si>
  <si>
    <t>Prihodi iz nadležnog proračuna i od HZZO-a temeljem ugovornih obveza</t>
  </si>
  <si>
    <t>Prihodi iz nadležnog proračuna za financiranje redovne djelatnosti proračunskih korisnika</t>
  </si>
  <si>
    <t>I. OPĆI DIO</t>
  </si>
  <si>
    <t>Članak 1.</t>
  </si>
  <si>
    <t xml:space="preserve">A. RAČUN PRIHODA I RASHODA </t>
  </si>
  <si>
    <t>Prihodi ukupno</t>
  </si>
  <si>
    <t>Rashodi ukupno</t>
  </si>
  <si>
    <t>RAZLIKA − VIŠAK/MANJAK</t>
  </si>
  <si>
    <t>NETO ZADUŽIVANJE/FINANCIRANJE</t>
  </si>
  <si>
    <t/>
  </si>
  <si>
    <t>C. RASPOLOŽIVA SREDSTVA IZ PRETHODNIH GODINA (VIŠAK PRIHODA I REZERVIRANJA)</t>
  </si>
  <si>
    <t>UKUPAN DONOS VIŠKA/MANJKA IZ PRETHODNE GODINE</t>
  </si>
  <si>
    <t>Višak prihoda iz prethodne godine koji će se rasporediti</t>
  </si>
  <si>
    <t>Manjak prihoda iz prethodne godine za pokriće</t>
  </si>
  <si>
    <t>RAZLIKA VIŠAK/MANJAK IZ PRETHODNE GODINE KOJI ĆE SE POKRITI/RASPOREDITI</t>
  </si>
  <si>
    <t>UKUPNO PRORAČUN (A.+B.+C.)</t>
  </si>
  <si>
    <t>Naziv</t>
  </si>
  <si>
    <t>PRIHODI I PRIMICI</t>
  </si>
  <si>
    <t>RASHODI I IZDACI</t>
  </si>
  <si>
    <t>VIŠAK/MANJAK +
NETO ZADUŽIVANJE/FINANCIRANJE +
RAZLIKA VIŠAK/MANJAK IZ PRETHODNE GODINE KOJI ĆE SE POKRITI/RASPOREDITI</t>
  </si>
  <si>
    <t xml:space="preserve">Članak 3. </t>
  </si>
  <si>
    <t>III. ZAVRŠNE ODREDBE</t>
  </si>
  <si>
    <t>Članak 4.</t>
  </si>
  <si>
    <t>Proračunski korisnik 46149 DJEČJI VRTIĆ IZVOR SAMOBOR</t>
  </si>
  <si>
    <t>Program 4090 DRUŠTVENA BRIGA O DJECI PREDŠKOLSKE DOBI</t>
  </si>
  <si>
    <t>Aktivnost A409001 Redovna djelatnost dječjeg vrtića</t>
  </si>
  <si>
    <t>Izvor 1.1. OPĆI PRIHODI I PRIMICI</t>
  </si>
  <si>
    <t>FUNKCIJSKA KLASIFIKACIJA 0911 Predškolsko obrazovanje</t>
  </si>
  <si>
    <t>Posebni program - Montessori</t>
  </si>
  <si>
    <t>Poseban program - rano učenje njemačkog jezika</t>
  </si>
  <si>
    <t>Kraći program - igraonice</t>
  </si>
  <si>
    <t>Programi javnih potreba - predškola i TUR</t>
  </si>
  <si>
    <t>Nabava nefinancijske imovine</t>
  </si>
  <si>
    <t>Prihodi od upravnih i administrativnih pristojbi, pristojbi po posebnim propisima i naknada</t>
  </si>
  <si>
    <t>Prihodi po posebnim propisima</t>
  </si>
  <si>
    <t>Pomoći od izvanproračunskih korisnika</t>
  </si>
  <si>
    <t>Pomoći proračunskim korsnicima iz proračuna koji im nije nadležan</t>
  </si>
  <si>
    <t>Donacije od pravnih i fizičkih osoba izvan općeg proračuna</t>
  </si>
  <si>
    <t>Glava 00440 DJEČJI VRTIĆI</t>
  </si>
  <si>
    <t xml:space="preserve">C. RASPOLOŽIVA SREDSTVA IZ PRETHODNIH GODINA </t>
  </si>
  <si>
    <t>Rashodi za nabavu neproizvedene dugotrajne imovine</t>
  </si>
  <si>
    <t>Nematerijalna imovina</t>
  </si>
  <si>
    <t>PRIHODI OD NEFINANCIJSKE IMOVINE</t>
  </si>
  <si>
    <t>Proračun 2019.</t>
  </si>
  <si>
    <t>PREDSJEDNICA UPRAVNOG VIJEĆA</t>
  </si>
  <si>
    <t>Izvršenje 2018.</t>
  </si>
  <si>
    <t>Izmjena</t>
  </si>
  <si>
    <t>Prihodi od prodaje proizvedene dugotrajne imovine</t>
  </si>
  <si>
    <t>Prihodi od prodaje postrojenja i opreme</t>
  </si>
  <si>
    <t>Tihana Matijaščić</t>
  </si>
  <si>
    <t>Novi plan 2022.</t>
  </si>
  <si>
    <t>Financijski plan 2022.</t>
  </si>
  <si>
    <r>
      <t xml:space="preserve">U Financijskom planu Dječjeg vrtića Izvor za 2022. godinu, u članku 1. stupac </t>
    </r>
    <r>
      <rPr>
        <sz val="11"/>
        <color theme="1"/>
        <rFont val="Calibri"/>
        <family val="2"/>
        <charset val="238"/>
        <scheme val="minor"/>
      </rPr>
      <t>Financijski plan 2022. mijenja se kako slijedi:</t>
    </r>
  </si>
  <si>
    <t>U članku 2. stupac Financijski plan 2022. mijenja se kako slijedi:</t>
  </si>
  <si>
    <t>U članku 3. stupac Financijski plan 2022. mijenja se kako slijedi:</t>
  </si>
  <si>
    <t>KLASA: 400-02/22-01/01</t>
  </si>
  <si>
    <t>PRIHODI ZA POSEBNE NAMJENE</t>
  </si>
  <si>
    <t>Aktivnost  A409005</t>
  </si>
  <si>
    <t>Aktivnost  A409006</t>
  </si>
  <si>
    <t>Aktivnost  A409007</t>
  </si>
  <si>
    <t>Aktivnost  A409008</t>
  </si>
  <si>
    <t>Kapitalni projekt  K409001</t>
  </si>
  <si>
    <t>Izvor   2.7.</t>
  </si>
  <si>
    <t>Izvor   3.4.</t>
  </si>
  <si>
    <t>Izvor   4.7.</t>
  </si>
  <si>
    <t>Izvor   5.6.</t>
  </si>
  <si>
    <t>PRIHODI OD POMOĆI</t>
  </si>
  <si>
    <t>PRIHODI OD DONACIJA</t>
  </si>
  <si>
    <t>Izvor   6.4.</t>
  </si>
  <si>
    <t>Izvor   1.1.</t>
  </si>
  <si>
    <r>
      <rPr>
        <b/>
        <sz val="12"/>
        <color theme="1"/>
        <rFont val="Calibri"/>
        <family val="2"/>
        <charset val="238"/>
        <scheme val="minor"/>
      </rPr>
      <t>II. IZMJENE I DOPUNE</t>
    </r>
    <r>
      <rPr>
        <b/>
        <sz val="12"/>
        <color rgb="FF000000"/>
        <rFont val="Calibri"/>
        <family val="2"/>
        <charset val="238"/>
        <scheme val="minor"/>
      </rPr>
      <t xml:space="preserve"> FINANCIJSKOG PLANA DJEČJEG VRTIĆA IZVOR ZA 2022. GODINU</t>
    </r>
  </si>
  <si>
    <t>II . izmjene i dopune Financijskog plana 2022. godinu objavit će se na službenoj internet stranici Dječjeg vrtića Izvor, a stupaju na snagu danom objave.</t>
  </si>
  <si>
    <t>URBROJ: 238-27-80-03-22-7</t>
  </si>
  <si>
    <t xml:space="preserve">Na temelju članka 29. Zakona o proračunu (Narodne novine br.144/21) i članka 41. Statuta Dječjeg vrtića Izvor (Službene vijesti Grada Samobora br. 4/19, 2/21 i 10/22) Upravno vijeće DV Izvor na svojoj 21. sjednici održanoj 08.12.2022. godine donijelo 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</si>
</sst>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6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rgb="FF000000"/>
      <name val="Geneva"/>
      <charset val="238"/>
    </font>
    <font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Times New Roman"/>
      <family val="1"/>
      <charset val="238"/>
    </font>
    <font>
      <sz val="8"/>
      <color indexed="8"/>
      <name val="Arimo"/>
    </font>
    <font>
      <sz val="11"/>
      <color rgb="FF000000"/>
      <name val="Calibri"/>
      <family val="2"/>
      <scheme val="minor"/>
    </font>
    <font>
      <sz val="11"/>
      <color rgb="FFFFFFFF"/>
      <name val="Calibri"/>
      <family val="2"/>
      <charset val="238"/>
    </font>
    <font>
      <b/>
      <sz val="11"/>
      <color rgb="FFFF9900"/>
      <name val="Calibri"/>
      <family val="2"/>
      <charset val="238"/>
    </font>
    <font>
      <sz val="11"/>
      <color rgb="FF800080"/>
      <name val="Calibri"/>
      <family val="2"/>
      <charset val="238"/>
    </font>
    <font>
      <b/>
      <sz val="15"/>
      <color rgb="FF003366"/>
      <name val="Calibri"/>
      <family val="2"/>
      <charset val="238"/>
    </font>
    <font>
      <b/>
      <sz val="13"/>
      <color rgb="FF003366"/>
      <name val="Calibri"/>
      <family val="2"/>
      <charset val="238"/>
    </font>
    <font>
      <b/>
      <sz val="11"/>
      <color rgb="FF003366"/>
      <name val="Calibri"/>
      <family val="2"/>
      <charset val="238"/>
    </font>
    <font>
      <sz val="11"/>
      <color rgb="FF993300"/>
      <name val="Calibri"/>
      <family val="2"/>
      <charset val="238"/>
    </font>
    <font>
      <sz val="10"/>
      <color rgb="FF000000"/>
      <name val="Times New Roman"/>
      <family val="1"/>
      <charset val="238"/>
    </font>
    <font>
      <sz val="11"/>
      <color rgb="FFFF9900"/>
      <name val="Calibri"/>
      <family val="2"/>
      <charset val="238"/>
    </font>
    <font>
      <b/>
      <sz val="11"/>
      <color rgb="FFFFFFFF"/>
      <name val="Calibri"/>
      <family val="2"/>
      <charset val="238"/>
    </font>
    <font>
      <b/>
      <sz val="10"/>
      <color rgb="FF0000FF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0"/>
      <color rgb="FF0000FF"/>
      <name val="Arial"/>
      <family val="2"/>
      <charset val="238"/>
    </font>
    <font>
      <sz val="19"/>
      <color rgb="FF3366FF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11"/>
      <color rgb="FF80808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333399"/>
      <name val="Calibri"/>
      <family val="2"/>
      <charset val="238"/>
    </font>
    <font>
      <b/>
      <sz val="10"/>
      <color indexed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i/>
      <sz val="11"/>
      <color rgb="FF000000"/>
      <name val="Calibri"/>
      <family val="2"/>
      <charset val="238"/>
      <scheme val="minor"/>
    </font>
    <font>
      <strike/>
      <sz val="10"/>
      <color theme="1"/>
      <name val="Calibri"/>
      <family val="2"/>
      <charset val="238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Calibri"/>
      <family val="2"/>
      <charset val="238"/>
      <scheme val="minor"/>
    </font>
    <font>
      <sz val="11"/>
      <color theme="1" tint="4.9989318521683403E-2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theme="1" tint="4.9989318521683403E-2"/>
      <name val="Calibri"/>
      <family val="2"/>
      <charset val="238"/>
      <scheme val="minor"/>
    </font>
    <font>
      <sz val="10"/>
      <color theme="1" tint="4.9989318521683403E-2"/>
      <name val="Calibri"/>
      <family val="2"/>
      <charset val="238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indexed="8"/>
      <name val="Calibri"/>
      <family val="2"/>
    </font>
    <font>
      <b/>
      <sz val="10"/>
      <color rgb="FF000000"/>
      <name val="Calibri"/>
      <family val="2"/>
      <scheme val="minor"/>
    </font>
    <font>
      <sz val="9"/>
      <color indexed="8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rgb="FFCCCCFF"/>
        <bgColor rgb="FFCCCCFF"/>
      </patternFill>
    </fill>
    <fill>
      <patternFill patternType="solid">
        <fgColor rgb="FFFF99CC"/>
        <bgColor rgb="FFFF99CC"/>
      </patternFill>
    </fill>
    <fill>
      <patternFill patternType="solid">
        <fgColor rgb="FFCCFFCC"/>
        <bgColor rgb="FFCCFFCC"/>
      </patternFill>
    </fill>
    <fill>
      <patternFill patternType="solid">
        <fgColor rgb="FFCC99FF"/>
        <bgColor rgb="FFCC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FFCC99"/>
      </patternFill>
    </fill>
    <fill>
      <patternFill patternType="solid">
        <fgColor rgb="FFFF8080"/>
        <bgColor rgb="FFFF8080"/>
      </patternFill>
    </fill>
    <fill>
      <patternFill patternType="solid">
        <fgColor rgb="FF00FF00"/>
        <bgColor rgb="FF00FF00"/>
      </patternFill>
    </fill>
    <fill>
      <patternFill patternType="solid">
        <fgColor rgb="FF99CCFF"/>
        <bgColor rgb="FF99CCFF"/>
      </patternFill>
    </fill>
    <fill>
      <patternFill patternType="solid">
        <fgColor rgb="FFFFCC00"/>
        <bgColor rgb="FFFFCC00"/>
      </patternFill>
    </fill>
    <fill>
      <patternFill patternType="solid">
        <fgColor rgb="FF0066CC"/>
        <bgColor rgb="FF0066CC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33CCCC"/>
      </patternFill>
    </fill>
    <fill>
      <patternFill patternType="solid">
        <fgColor rgb="FFFF9900"/>
        <bgColor rgb="FFFF9900"/>
      </patternFill>
    </fill>
    <fill>
      <patternFill patternType="solid">
        <fgColor rgb="FF333399"/>
        <bgColor rgb="FF333399"/>
      </patternFill>
    </fill>
    <fill>
      <patternFill patternType="solid">
        <fgColor rgb="FFFF0000"/>
        <bgColor rgb="FFFF0000"/>
      </patternFill>
    </fill>
    <fill>
      <patternFill patternType="solid">
        <fgColor rgb="FF339966"/>
        <bgColor rgb="FF339966"/>
      </patternFill>
    </fill>
    <fill>
      <patternFill patternType="solid">
        <fgColor rgb="FFFF6600"/>
        <bgColor rgb="FFFF6600"/>
      </patternFill>
    </fill>
    <fill>
      <patternFill patternType="solid">
        <fgColor rgb="FFC0C0C0"/>
        <bgColor rgb="FFC0C0C0"/>
      </patternFill>
    </fill>
    <fill>
      <patternFill patternType="solid">
        <fgColor rgb="FFFFFF99"/>
        <bgColor rgb="FFFFFF99"/>
      </patternFill>
    </fill>
    <fill>
      <patternFill patternType="solid">
        <fgColor rgb="FF969696"/>
        <bgColor rgb="FF969696"/>
      </patternFill>
    </fill>
    <fill>
      <patternFill patternType="solid">
        <fgColor rgb="FF00CCFF"/>
        <bgColor rgb="FF00CCFF"/>
      </patternFill>
    </fill>
    <fill>
      <patternFill patternType="solid">
        <fgColor rgb="FF99CC00"/>
        <bgColor rgb="FF99CC00"/>
      </patternFill>
    </fill>
    <fill>
      <patternFill patternType="solid">
        <fgColor rgb="FF666699"/>
        <bgColor rgb="FF666699"/>
      </patternFill>
    </fill>
    <fill>
      <patternFill patternType="solid">
        <fgColor rgb="FFFFFFCC"/>
        <bgColor rgb="FFFFFFCC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indexed="64"/>
      </patternFill>
    </fill>
    <fill>
      <patternFill patternType="solid">
        <fgColor rgb="FFFEDE01"/>
        <bgColor rgb="FFFEDE01"/>
      </patternFill>
    </fill>
    <fill>
      <patternFill patternType="solid">
        <fgColor rgb="FFE1E1FF"/>
        <bgColor rgb="FFE1E1FF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double">
        <color rgb="FFFF990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66FF"/>
      </left>
      <right style="thin">
        <color rgb="FF3366FF"/>
      </right>
      <top style="thin">
        <color rgb="FF3366FF"/>
      </top>
      <bottom style="thin">
        <color rgb="FF3366FF"/>
      </bottom>
      <diagonal/>
    </border>
    <border>
      <left style="thin">
        <color rgb="FFCCFFFF"/>
      </left>
      <right style="thin">
        <color rgb="FF3366FF"/>
      </right>
      <top style="medium">
        <color rgb="FFCCFFFF"/>
      </top>
      <bottom style="thin">
        <color rgb="FF3366FF"/>
      </bottom>
      <diagonal/>
    </border>
    <border>
      <left/>
      <right/>
      <top style="thin">
        <color rgb="FF333399"/>
      </top>
      <bottom style="double">
        <color rgb="FF333399"/>
      </bottom>
      <diagonal/>
    </border>
  </borders>
  <cellStyleXfs count="102">
    <xf numFmtId="0" fontId="0" fillId="0" borderId="0"/>
    <xf numFmtId="0" fontId="3" fillId="0" borderId="0"/>
    <xf numFmtId="0" fontId="5" fillId="0" borderId="0" applyNumberFormat="0" applyBorder="0" applyProtection="0"/>
    <xf numFmtId="0" fontId="6" fillId="0" borderId="0" applyNumberFormat="0" applyBorder="0" applyProtection="0"/>
    <xf numFmtId="0" fontId="6" fillId="0" borderId="0" applyNumberFormat="0" applyBorder="0" applyProtection="0"/>
    <xf numFmtId="0" fontId="7" fillId="0" borderId="0" applyNumberFormat="0" applyFont="0" applyBorder="0" applyProtection="0"/>
    <xf numFmtId="0" fontId="1" fillId="0" borderId="0"/>
    <xf numFmtId="0" fontId="6" fillId="0" borderId="0" applyNumberFormat="0" applyBorder="0" applyProtection="0">
      <alignment wrapText="1"/>
    </xf>
    <xf numFmtId="0" fontId="7" fillId="9" borderId="0" applyNumberFormat="0" applyFont="0" applyBorder="0" applyAlignment="0" applyProtection="0"/>
    <xf numFmtId="0" fontId="7" fillId="10" borderId="0" applyNumberFormat="0" applyFont="0" applyBorder="0" applyAlignment="0" applyProtection="0"/>
    <xf numFmtId="0" fontId="7" fillId="11" borderId="0" applyNumberFormat="0" applyFont="0" applyBorder="0" applyAlignment="0" applyProtection="0"/>
    <xf numFmtId="0" fontId="7" fillId="12" borderId="0" applyNumberFormat="0" applyFont="0" applyBorder="0" applyAlignment="0" applyProtection="0"/>
    <xf numFmtId="0" fontId="7" fillId="13" borderId="0" applyNumberFormat="0" applyFont="0" applyBorder="0" applyAlignment="0" applyProtection="0"/>
    <xf numFmtId="0" fontId="7" fillId="14" borderId="0" applyNumberFormat="0" applyFont="0" applyBorder="0" applyAlignment="0" applyProtection="0"/>
    <xf numFmtId="0" fontId="7" fillId="15" borderId="0" applyNumberFormat="0" applyFont="0" applyBorder="0" applyAlignment="0" applyProtection="0"/>
    <xf numFmtId="0" fontId="7" fillId="16" borderId="0" applyNumberFormat="0" applyFont="0" applyBorder="0" applyAlignment="0" applyProtection="0"/>
    <xf numFmtId="0" fontId="7" fillId="12" borderId="0" applyNumberFormat="0" applyFont="0" applyBorder="0" applyAlignment="0" applyProtection="0"/>
    <xf numFmtId="0" fontId="7" fillId="17" borderId="0" applyNumberFormat="0" applyFont="0" applyBorder="0" applyAlignment="0" applyProtection="0"/>
    <xf numFmtId="0" fontId="7" fillId="18" borderId="0" applyNumberFormat="0" applyFont="0" applyBorder="0" applyAlignment="0" applyProtection="0"/>
    <xf numFmtId="0" fontId="7" fillId="17" borderId="0" applyNumberFormat="0" applyFont="0" applyBorder="0" applyAlignment="0" applyProtection="0"/>
    <xf numFmtId="0" fontId="11" fillId="19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11" fillId="25" borderId="0" applyNumberFormat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0" applyNumberFormat="0" applyAlignment="0" applyProtection="0"/>
    <xf numFmtId="0" fontId="13" fillId="10" borderId="0" applyNumberFormat="0" applyBorder="0" applyAlignment="0" applyProtection="0"/>
    <xf numFmtId="0" fontId="14" fillId="0" borderId="21" applyNumberFormat="0" applyFill="0" applyAlignment="0" applyProtection="0"/>
    <xf numFmtId="0" fontId="15" fillId="0" borderId="22" applyNumberFormat="0" applyFill="0" applyAlignment="0" applyProtection="0"/>
    <xf numFmtId="0" fontId="16" fillId="0" borderId="23" applyNumberFormat="0" applyFill="0" applyAlignment="0" applyProtection="0"/>
    <xf numFmtId="0" fontId="16" fillId="0" borderId="0" applyNumberFormat="0" applyFill="0" applyBorder="0" applyAlignment="0" applyProtection="0"/>
    <xf numFmtId="0" fontId="17" fillId="28" borderId="0" applyNumberFormat="0" applyBorder="0" applyAlignment="0" applyProtection="0"/>
    <xf numFmtId="0" fontId="7" fillId="0" borderId="0"/>
    <xf numFmtId="0" fontId="10" fillId="0" borderId="0"/>
    <xf numFmtId="0" fontId="3" fillId="0" borderId="0"/>
    <xf numFmtId="0" fontId="6" fillId="0" borderId="0" applyNumberFormat="0" applyBorder="0" applyProtection="0">
      <alignment wrapText="1"/>
    </xf>
    <xf numFmtId="0" fontId="10" fillId="0" borderId="0"/>
    <xf numFmtId="0" fontId="6" fillId="0" borderId="0" applyNumberFormat="0" applyBorder="0" applyProtection="0">
      <alignment wrapText="1"/>
    </xf>
    <xf numFmtId="0" fontId="7" fillId="0" borderId="0" applyNumberFormat="0" applyFont="0" applyBorder="0" applyProtection="0"/>
    <xf numFmtId="0" fontId="7" fillId="0" borderId="0" applyNumberFormat="0" applyFont="0" applyBorder="0" applyProtection="0"/>
    <xf numFmtId="0" fontId="6" fillId="0" borderId="0" applyNumberFormat="0" applyBorder="0" applyProtection="0">
      <alignment wrapText="1"/>
    </xf>
    <xf numFmtId="0" fontId="7" fillId="0" borderId="0" applyNumberFormat="0" applyFont="0" applyBorder="0" applyProtection="0"/>
    <xf numFmtId="0" fontId="3" fillId="0" borderId="0">
      <alignment wrapText="1"/>
    </xf>
    <xf numFmtId="0" fontId="7" fillId="0" borderId="0" applyNumberFormat="0" applyFont="0" applyBorder="0" applyProtection="0"/>
    <xf numFmtId="0" fontId="18" fillId="0" borderId="0" applyNumberFormat="0" applyBorder="0" applyProtection="0"/>
    <xf numFmtId="0" fontId="7" fillId="0" borderId="0" applyNumberFormat="0" applyFont="0" applyBorder="0" applyProtection="0"/>
    <xf numFmtId="0" fontId="7" fillId="0" borderId="0" applyNumberFormat="0" applyFont="0" applyBorder="0" applyProtection="0"/>
    <xf numFmtId="0" fontId="7" fillId="0" borderId="0" applyNumberFormat="0" applyFont="0" applyBorder="0" applyProtection="0"/>
    <xf numFmtId="0" fontId="7" fillId="0" borderId="0" applyNumberFormat="0" applyFont="0" applyBorder="0" applyProtection="0"/>
    <xf numFmtId="0" fontId="19" fillId="0" borderId="24" applyNumberFormat="0" applyFill="0" applyAlignment="0" applyProtection="0"/>
    <xf numFmtId="0" fontId="20" fillId="29" borderId="25" applyNumberFormat="0" applyAlignment="0" applyProtection="0"/>
    <xf numFmtId="4" fontId="6" fillId="28" borderId="26" applyProtection="0">
      <alignment vertical="center"/>
    </xf>
    <xf numFmtId="4" fontId="21" fillId="28" borderId="27" applyProtection="0">
      <alignment vertical="center"/>
    </xf>
    <xf numFmtId="4" fontId="22" fillId="28" borderId="27" applyProtection="0">
      <alignment horizontal="left" vertical="center" indent="1"/>
    </xf>
    <xf numFmtId="0" fontId="22" fillId="28" borderId="27" applyNumberFormat="0" applyProtection="0">
      <alignment horizontal="left" vertical="top" indent="1"/>
    </xf>
    <xf numFmtId="4" fontId="22" fillId="30" borderId="0" applyBorder="0" applyProtection="0">
      <alignment horizontal="left" vertical="center" indent="1"/>
    </xf>
    <xf numFmtId="4" fontId="6" fillId="10" borderId="27" applyProtection="0">
      <alignment horizontal="right" vertical="center"/>
    </xf>
    <xf numFmtId="4" fontId="6" fillId="15" borderId="27" applyProtection="0">
      <alignment horizontal="right" vertical="center"/>
    </xf>
    <xf numFmtId="4" fontId="6" fillId="24" borderId="27" applyProtection="0">
      <alignment horizontal="right" vertical="center"/>
    </xf>
    <xf numFmtId="4" fontId="6" fillId="18" borderId="27" applyProtection="0">
      <alignment horizontal="right" vertical="center"/>
    </xf>
    <xf numFmtId="4" fontId="6" fillId="22" borderId="27" applyProtection="0">
      <alignment horizontal="right" vertical="center"/>
    </xf>
    <xf numFmtId="4" fontId="6" fillId="26" borderId="27" applyProtection="0">
      <alignment horizontal="right" vertical="center"/>
    </xf>
    <xf numFmtId="4" fontId="6" fillId="25" borderId="27" applyProtection="0">
      <alignment horizontal="right" vertical="center"/>
    </xf>
    <xf numFmtId="4" fontId="6" fillId="31" borderId="27" applyProtection="0">
      <alignment horizontal="right" vertical="center"/>
    </xf>
    <xf numFmtId="4" fontId="6" fillId="16" borderId="27" applyProtection="0">
      <alignment horizontal="right" vertical="center"/>
    </xf>
    <xf numFmtId="4" fontId="22" fillId="0" borderId="28" applyFill="0" applyProtection="0">
      <alignment horizontal="left" vertical="center" indent="1"/>
    </xf>
    <xf numFmtId="4" fontId="6" fillId="13" borderId="0" applyBorder="0" applyProtection="0">
      <alignment horizontal="left" vertical="center" indent="1"/>
    </xf>
    <xf numFmtId="4" fontId="23" fillId="32" borderId="0" applyBorder="0" applyProtection="0">
      <alignment horizontal="left" vertical="center" indent="1"/>
    </xf>
    <xf numFmtId="4" fontId="22" fillId="30" borderId="27" applyProtection="0">
      <alignment horizontal="center" vertical="top"/>
    </xf>
    <xf numFmtId="4" fontId="6" fillId="13" borderId="0" applyBorder="0" applyProtection="0">
      <alignment horizontal="left" vertical="center" indent="1"/>
    </xf>
    <xf numFmtId="4" fontId="6" fillId="30" borderId="0" applyBorder="0" applyProtection="0">
      <alignment horizontal="left" vertical="center" indent="1"/>
    </xf>
    <xf numFmtId="0" fontId="6" fillId="32" borderId="27" applyNumberFormat="0" applyProtection="0">
      <alignment horizontal="left" vertical="center" indent="1"/>
    </xf>
    <xf numFmtId="0" fontId="6" fillId="32" borderId="27" applyNumberFormat="0" applyProtection="0">
      <alignment horizontal="left" vertical="top" indent="1"/>
    </xf>
    <xf numFmtId="0" fontId="6" fillId="30" borderId="27" applyNumberFormat="0" applyProtection="0">
      <alignment horizontal="left" vertical="center" indent="1"/>
    </xf>
    <xf numFmtId="0" fontId="6" fillId="30" borderId="27" applyNumberFormat="0" applyProtection="0">
      <alignment horizontal="left" vertical="top" indent="1"/>
    </xf>
    <xf numFmtId="0" fontId="6" fillId="17" borderId="27" applyNumberFormat="0" applyProtection="0">
      <alignment horizontal="left" vertical="center" indent="1"/>
    </xf>
    <xf numFmtId="0" fontId="6" fillId="17" borderId="27" applyNumberFormat="0" applyProtection="0">
      <alignment horizontal="left" vertical="top" indent="1"/>
    </xf>
    <xf numFmtId="0" fontId="24" fillId="13" borderId="27" applyNumberFormat="0" applyProtection="0">
      <alignment horizontal="left" vertical="center" indent="1"/>
    </xf>
    <xf numFmtId="0" fontId="24" fillId="13" borderId="27" applyNumberFormat="0" applyProtection="0">
      <alignment horizontal="left" vertical="center" indent="1"/>
    </xf>
    <xf numFmtId="0" fontId="6" fillId="13" borderId="27" applyNumberFormat="0" applyProtection="0">
      <alignment horizontal="left" vertical="top" indent="1"/>
    </xf>
    <xf numFmtId="0" fontId="6" fillId="0" borderId="0" applyNumberFormat="0" applyBorder="0" applyProtection="0"/>
    <xf numFmtId="4" fontId="6" fillId="33" borderId="27" applyProtection="0">
      <alignment vertical="center"/>
    </xf>
    <xf numFmtId="4" fontId="25" fillId="33" borderId="27" applyProtection="0">
      <alignment vertical="center"/>
    </xf>
    <xf numFmtId="4" fontId="6" fillId="33" borderId="27" applyProtection="0">
      <alignment horizontal="left" vertical="center" indent="1"/>
    </xf>
    <xf numFmtId="0" fontId="6" fillId="33" borderId="27" applyNumberFormat="0" applyProtection="0">
      <alignment horizontal="left" vertical="top" indent="1"/>
    </xf>
    <xf numFmtId="4" fontId="6" fillId="34" borderId="26" applyProtection="0">
      <alignment horizontal="right" vertical="center"/>
    </xf>
    <xf numFmtId="4" fontId="25" fillId="13" borderId="27" applyProtection="0">
      <alignment horizontal="right" vertical="center"/>
    </xf>
    <xf numFmtId="4" fontId="6" fillId="30" borderId="27" applyProtection="0">
      <alignment horizontal="left" vertical="center" indent="1"/>
    </xf>
    <xf numFmtId="0" fontId="22" fillId="30" borderId="27" applyNumberFormat="0" applyProtection="0">
      <alignment horizontal="center" vertical="top" wrapText="1"/>
    </xf>
    <xf numFmtId="4" fontId="26" fillId="34" borderId="0" applyBorder="0" applyProtection="0">
      <alignment horizontal="left" vertical="center" indent="1"/>
    </xf>
    <xf numFmtId="4" fontId="27" fillId="13" borderId="27" applyProtection="0">
      <alignment horizontal="right" vertical="center"/>
    </xf>
    <xf numFmtId="0" fontId="28" fillId="0" borderId="0" applyNumberFormat="0" applyFill="0" applyBorder="0" applyAlignment="0" applyProtection="0"/>
    <xf numFmtId="0" fontId="29" fillId="0" borderId="29" applyNumberFormat="0" applyFill="0" applyAlignment="0" applyProtection="0"/>
    <xf numFmtId="0" fontId="30" fillId="14" borderId="20" applyNumberFormat="0" applyAlignment="0" applyProtection="0"/>
    <xf numFmtId="44" fontId="1" fillId="0" borderId="0" applyFont="0" applyFill="0" applyBorder="0" applyAlignment="0" applyProtection="0"/>
  </cellStyleXfs>
  <cellXfs count="172">
    <xf numFmtId="0" fontId="0" fillId="0" borderId="0" xfId="0"/>
    <xf numFmtId="0" fontId="4" fillId="0" borderId="0" xfId="1" applyFont="1" applyAlignment="1">
      <alignment vertical="center" wrapText="1"/>
    </xf>
    <xf numFmtId="3" fontId="4" fillId="0" borderId="0" xfId="1" applyNumberFormat="1" applyFont="1" applyAlignment="1">
      <alignment vertical="center"/>
    </xf>
    <xf numFmtId="0" fontId="8" fillId="0" borderId="0" xfId="0" applyFont="1"/>
    <xf numFmtId="3" fontId="8" fillId="0" borderId="0" xfId="0" applyNumberFormat="1" applyFont="1"/>
    <xf numFmtId="0" fontId="4" fillId="0" borderId="0" xfId="1" applyFont="1" applyAlignment="1">
      <alignment vertical="center"/>
    </xf>
    <xf numFmtId="0" fontId="9" fillId="0" borderId="0" xfId="0" applyFont="1" applyFill="1" applyBorder="1" applyAlignment="1" applyProtection="1">
      <alignment vertical="center" wrapText="1"/>
    </xf>
    <xf numFmtId="3" fontId="4" fillId="0" borderId="0" xfId="1" applyNumberFormat="1" applyFont="1" applyFill="1" applyAlignment="1">
      <alignment vertical="center"/>
    </xf>
    <xf numFmtId="3" fontId="0" fillId="0" borderId="0" xfId="0" applyNumberFormat="1"/>
    <xf numFmtId="0" fontId="36" fillId="7" borderId="1" xfId="6" applyFont="1" applyFill="1" applyBorder="1" applyAlignment="1">
      <alignment vertical="center" wrapText="1"/>
    </xf>
    <xf numFmtId="0" fontId="36" fillId="7" borderId="2" xfId="6" applyFont="1" applyFill="1" applyBorder="1" applyAlignment="1">
      <alignment vertical="center" wrapText="1"/>
    </xf>
    <xf numFmtId="0" fontId="38" fillId="0" borderId="0" xfId="0" applyFont="1"/>
    <xf numFmtId="3" fontId="33" fillId="7" borderId="2" xfId="0" applyNumberFormat="1" applyFont="1" applyFill="1" applyBorder="1" applyAlignment="1" applyProtection="1">
      <alignment horizontal="center" vertical="center" wrapText="1"/>
    </xf>
    <xf numFmtId="3" fontId="33" fillId="7" borderId="3" xfId="0" applyNumberFormat="1" applyFont="1" applyFill="1" applyBorder="1" applyAlignment="1" applyProtection="1">
      <alignment horizontal="center" vertical="center" wrapText="1"/>
    </xf>
    <xf numFmtId="0" fontId="31" fillId="2" borderId="0" xfId="1" applyFont="1" applyFill="1" applyAlignment="1">
      <alignment vertical="center"/>
    </xf>
    <xf numFmtId="3" fontId="31" fillId="2" borderId="0" xfId="1" applyNumberFormat="1" applyFont="1" applyFill="1" applyAlignment="1">
      <alignment vertical="center"/>
    </xf>
    <xf numFmtId="0" fontId="31" fillId="3" borderId="0" xfId="1" applyFont="1" applyFill="1" applyAlignment="1">
      <alignment vertical="center"/>
    </xf>
    <xf numFmtId="3" fontId="31" fillId="3" borderId="0" xfId="1" applyNumberFormat="1" applyFont="1" applyFill="1" applyAlignment="1">
      <alignment vertical="center"/>
    </xf>
    <xf numFmtId="0" fontId="32" fillId="4" borderId="0" xfId="1" applyFont="1" applyFill="1" applyAlignment="1">
      <alignment vertical="center"/>
    </xf>
    <xf numFmtId="3" fontId="32" fillId="4" borderId="0" xfId="1" applyNumberFormat="1" applyFont="1" applyFill="1" applyAlignment="1">
      <alignment vertical="center"/>
    </xf>
    <xf numFmtId="0" fontId="32" fillId="5" borderId="0" xfId="1" applyFont="1" applyFill="1" applyAlignment="1">
      <alignment vertical="center"/>
    </xf>
    <xf numFmtId="3" fontId="32" fillId="5" borderId="0" xfId="1" applyNumberFormat="1" applyFont="1" applyFill="1" applyAlignment="1">
      <alignment vertical="center"/>
    </xf>
    <xf numFmtId="0" fontId="32" fillId="6" borderId="0" xfId="1" applyFont="1" applyFill="1" applyAlignment="1">
      <alignment vertical="center"/>
    </xf>
    <xf numFmtId="3" fontId="32" fillId="6" borderId="0" xfId="1" applyNumberFormat="1" applyFont="1" applyFill="1" applyAlignment="1">
      <alignment vertical="center"/>
    </xf>
    <xf numFmtId="0" fontId="33" fillId="0" borderId="0" xfId="1" applyFont="1" applyAlignment="1">
      <alignment vertical="center" wrapText="1"/>
    </xf>
    <xf numFmtId="3" fontId="33" fillId="0" borderId="0" xfId="1" applyNumberFormat="1" applyFont="1" applyAlignment="1">
      <alignment vertical="center"/>
    </xf>
    <xf numFmtId="0" fontId="34" fillId="0" borderId="0" xfId="1" applyFont="1" applyAlignment="1">
      <alignment vertical="center" wrapText="1"/>
    </xf>
    <xf numFmtId="3" fontId="34" fillId="0" borderId="0" xfId="1" applyNumberFormat="1" applyFont="1" applyAlignment="1">
      <alignment vertical="center"/>
    </xf>
    <xf numFmtId="0" fontId="38" fillId="0" borderId="0" xfId="0" applyFont="1" applyAlignment="1">
      <alignment vertical="center"/>
    </xf>
    <xf numFmtId="4" fontId="31" fillId="8" borderId="0" xfId="1" applyNumberFormat="1" applyFont="1" applyFill="1" applyAlignment="1">
      <alignment vertical="center"/>
    </xf>
    <xf numFmtId="4" fontId="31" fillId="8" borderId="0" xfId="1" applyNumberFormat="1" applyFont="1" applyFill="1" applyAlignment="1">
      <alignment vertical="center" wrapText="1"/>
    </xf>
    <xf numFmtId="3" fontId="31" fillId="8" borderId="0" xfId="1" applyNumberFormat="1" applyFont="1" applyFill="1" applyAlignment="1">
      <alignment vertical="center"/>
    </xf>
    <xf numFmtId="3" fontId="33" fillId="0" borderId="0" xfId="1" applyNumberFormat="1" applyFont="1" applyAlignment="1">
      <alignment horizontal="left" vertical="top"/>
    </xf>
    <xf numFmtId="4" fontId="33" fillId="0" borderId="0" xfId="1" applyNumberFormat="1" applyFont="1" applyAlignment="1">
      <alignment vertical="center" wrapText="1"/>
    </xf>
    <xf numFmtId="3" fontId="34" fillId="0" borderId="0" xfId="1" applyNumberFormat="1" applyFont="1" applyAlignment="1">
      <alignment horizontal="left" vertical="top"/>
    </xf>
    <xf numFmtId="4" fontId="34" fillId="0" borderId="0" xfId="1" applyNumberFormat="1" applyFont="1" applyAlignment="1">
      <alignment vertical="center" wrapText="1"/>
    </xf>
    <xf numFmtId="4" fontId="33" fillId="0" borderId="0" xfId="1" applyNumberFormat="1" applyFont="1" applyAlignment="1">
      <alignment vertical="center"/>
    </xf>
    <xf numFmtId="4" fontId="34" fillId="0" borderId="0" xfId="1" applyNumberFormat="1" applyFont="1" applyAlignment="1">
      <alignment vertical="center"/>
    </xf>
    <xf numFmtId="0" fontId="34" fillId="0" borderId="0" xfId="1" applyFont="1" applyAlignment="1">
      <alignment vertical="center"/>
    </xf>
    <xf numFmtId="0" fontId="37" fillId="0" borderId="0" xfId="5" applyFont="1" applyFill="1" applyAlignment="1">
      <alignment vertical="center"/>
    </xf>
    <xf numFmtId="0" fontId="37" fillId="0" borderId="0" xfId="5" applyFont="1" applyFill="1" applyAlignment="1">
      <alignment horizontal="left"/>
    </xf>
    <xf numFmtId="3" fontId="38" fillId="0" borderId="0" xfId="0" applyNumberFormat="1" applyFont="1"/>
    <xf numFmtId="0" fontId="39" fillId="0" borderId="9" xfId="4" applyFont="1" applyFill="1" applyBorder="1" applyAlignment="1">
      <alignment horizontal="left"/>
    </xf>
    <xf numFmtId="0" fontId="39" fillId="0" borderId="10" xfId="4" applyFont="1" applyFill="1" applyBorder="1" applyAlignment="1">
      <alignment horizontal="left"/>
    </xf>
    <xf numFmtId="3" fontId="39" fillId="0" borderId="8" xfId="7" applyNumberFormat="1" applyFont="1" applyFill="1" applyBorder="1" applyAlignment="1">
      <alignment horizontal="right" vertical="center"/>
    </xf>
    <xf numFmtId="0" fontId="40" fillId="0" borderId="8" xfId="0" applyFont="1" applyBorder="1"/>
    <xf numFmtId="3" fontId="41" fillId="0" borderId="10" xfId="3" applyNumberFormat="1" applyFont="1" applyFill="1" applyBorder="1" applyAlignment="1"/>
    <xf numFmtId="3" fontId="41" fillId="0" borderId="8" xfId="7" applyNumberFormat="1" applyFont="1" applyFill="1" applyBorder="1" applyAlignment="1">
      <alignment horizontal="right" vertical="center"/>
    </xf>
    <xf numFmtId="0" fontId="39" fillId="0" borderId="9" xfId="2" applyFont="1" applyFill="1" applyBorder="1" applyAlignment="1">
      <alignment horizontal="left" vertical="top"/>
    </xf>
    <xf numFmtId="0" fontId="39" fillId="0" borderId="10" xfId="2" applyFont="1" applyFill="1" applyBorder="1" applyAlignment="1">
      <alignment horizontal="justify" vertical="top"/>
    </xf>
    <xf numFmtId="3" fontId="39" fillId="0" borderId="10" xfId="3" applyNumberFormat="1" applyFont="1" applyFill="1" applyBorder="1" applyAlignment="1"/>
    <xf numFmtId="0" fontId="41" fillId="0" borderId="0" xfId="2" applyFont="1" applyFill="1" applyAlignment="1">
      <alignment horizontal="justify" vertical="top"/>
    </xf>
    <xf numFmtId="3" fontId="41" fillId="0" borderId="0" xfId="3" applyNumberFormat="1" applyFont="1" applyFill="1" applyAlignment="1"/>
    <xf numFmtId="0" fontId="39" fillId="0" borderId="0" xfId="4" applyFont="1" applyFill="1" applyAlignment="1">
      <alignment horizontal="left"/>
    </xf>
    <xf numFmtId="0" fontId="41" fillId="0" borderId="0" xfId="4" applyFont="1" applyFill="1" applyAlignment="1">
      <alignment horizontal="left"/>
    </xf>
    <xf numFmtId="0" fontId="40" fillId="0" borderId="13" xfId="0" applyFont="1" applyBorder="1"/>
    <xf numFmtId="3" fontId="41" fillId="0" borderId="14" xfId="3" applyNumberFormat="1" applyFont="1" applyFill="1" applyBorder="1" applyAlignment="1"/>
    <xf numFmtId="3" fontId="41" fillId="0" borderId="8" xfId="4" applyNumberFormat="1" applyFont="1" applyFill="1" applyBorder="1" applyAlignment="1">
      <alignment horizontal="right"/>
    </xf>
    <xf numFmtId="3" fontId="41" fillId="0" borderId="2" xfId="3" applyNumberFormat="1" applyFont="1" applyFill="1" applyBorder="1" applyAlignment="1"/>
    <xf numFmtId="3" fontId="41" fillId="0" borderId="3" xfId="3" applyNumberFormat="1" applyFont="1" applyFill="1" applyBorder="1" applyAlignment="1"/>
    <xf numFmtId="3" fontId="39" fillId="0" borderId="8" xfId="4" applyNumberFormat="1" applyFont="1" applyFill="1" applyBorder="1" applyAlignment="1">
      <alignment horizontal="right"/>
    </xf>
    <xf numFmtId="0" fontId="39" fillId="0" borderId="0" xfId="2" applyFont="1" applyFill="1" applyAlignment="1">
      <alignment horizontal="justify" vertical="top"/>
    </xf>
    <xf numFmtId="3" fontId="39" fillId="0" borderId="0" xfId="3" applyNumberFormat="1" applyFont="1" applyFill="1" applyAlignment="1"/>
    <xf numFmtId="0" fontId="39" fillId="0" borderId="0" xfId="4" applyFont="1" applyFill="1" applyBorder="1" applyAlignment="1"/>
    <xf numFmtId="0" fontId="41" fillId="0" borderId="0" xfId="4" applyFont="1" applyFill="1" applyBorder="1" applyAlignment="1"/>
    <xf numFmtId="0" fontId="41" fillId="0" borderId="9" xfId="2" applyFont="1" applyFill="1" applyBorder="1" applyAlignment="1">
      <alignment horizontal="left" vertical="top"/>
    </xf>
    <xf numFmtId="0" fontId="41" fillId="0" borderId="0" xfId="2" applyFont="1" applyFill="1" applyAlignment="1">
      <alignment horizontal="left" vertical="top"/>
    </xf>
    <xf numFmtId="0" fontId="39" fillId="0" borderId="9" xfId="2" applyFont="1" applyFill="1" applyBorder="1" applyAlignment="1">
      <alignment vertical="top"/>
    </xf>
    <xf numFmtId="0" fontId="39" fillId="0" borderId="10" xfId="2" applyFont="1" applyFill="1" applyBorder="1" applyAlignment="1">
      <alignment vertical="top"/>
    </xf>
    <xf numFmtId="0" fontId="0" fillId="0" borderId="0" xfId="0" applyFont="1"/>
    <xf numFmtId="0" fontId="41" fillId="0" borderId="0" xfId="4" applyFont="1" applyFill="1" applyAlignment="1">
      <alignment wrapText="1"/>
    </xf>
    <xf numFmtId="0" fontId="41" fillId="0" borderId="0" xfId="4" applyFont="1" applyFill="1" applyAlignment="1">
      <alignment horizontal="left" wrapText="1"/>
    </xf>
    <xf numFmtId="0" fontId="42" fillId="0" borderId="8" xfId="0" applyFont="1" applyBorder="1" applyAlignment="1" applyProtection="1">
      <alignment horizontal="center" wrapText="1"/>
    </xf>
    <xf numFmtId="3" fontId="42" fillId="0" borderId="8" xfId="0" applyNumberFormat="1" applyFont="1" applyBorder="1" applyAlignment="1" applyProtection="1">
      <alignment horizontal="center" wrapText="1"/>
    </xf>
    <xf numFmtId="0" fontId="0" fillId="0" borderId="8" xfId="0" applyFont="1" applyBorder="1"/>
    <xf numFmtId="3" fontId="0" fillId="0" borderId="0" xfId="0" applyNumberFormat="1" applyFont="1"/>
    <xf numFmtId="0" fontId="33" fillId="0" borderId="0" xfId="1" applyNumberFormat="1" applyFont="1" applyAlignment="1">
      <alignment horizontal="left" vertical="top"/>
    </xf>
    <xf numFmtId="0" fontId="34" fillId="0" borderId="0" xfId="1" applyNumberFormat="1" applyFont="1" applyAlignment="1">
      <alignment horizontal="left" vertical="center"/>
    </xf>
    <xf numFmtId="3" fontId="41" fillId="0" borderId="8" xfId="4" applyNumberFormat="1" applyFont="1" applyBorder="1" applyAlignment="1">
      <alignment horizontal="right"/>
    </xf>
    <xf numFmtId="0" fontId="45" fillId="0" borderId="0" xfId="0" applyFont="1"/>
    <xf numFmtId="3" fontId="1" fillId="35" borderId="8" xfId="7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left" vertical="center" wrapText="1"/>
    </xf>
    <xf numFmtId="4" fontId="33" fillId="35" borderId="0" xfId="1" applyNumberFormat="1" applyFont="1" applyFill="1" applyAlignment="1">
      <alignment vertical="center"/>
    </xf>
    <xf numFmtId="4" fontId="33" fillId="35" borderId="0" xfId="1" applyNumberFormat="1" applyFont="1" applyFill="1" applyAlignment="1">
      <alignment vertical="center" wrapText="1"/>
    </xf>
    <xf numFmtId="4" fontId="34" fillId="35" borderId="0" xfId="1" applyNumberFormat="1" applyFont="1" applyFill="1" applyAlignment="1">
      <alignment vertical="center"/>
    </xf>
    <xf numFmtId="4" fontId="34" fillId="35" borderId="0" xfId="1" applyNumberFormat="1" applyFont="1" applyFill="1" applyAlignment="1">
      <alignment vertical="center" wrapText="1"/>
    </xf>
    <xf numFmtId="44" fontId="0" fillId="0" borderId="0" xfId="101" applyFont="1"/>
    <xf numFmtId="44" fontId="0" fillId="0" borderId="0" xfId="0" applyNumberFormat="1"/>
    <xf numFmtId="3" fontId="46" fillId="0" borderId="0" xfId="1" applyNumberFormat="1" applyFont="1" applyAlignment="1">
      <alignment vertical="center"/>
    </xf>
    <xf numFmtId="3" fontId="48" fillId="0" borderId="0" xfId="0" applyNumberFormat="1" applyFont="1" applyAlignment="1">
      <alignment horizontal="right"/>
    </xf>
    <xf numFmtId="0" fontId="49" fillId="0" borderId="0" xfId="3" applyFont="1" applyFill="1" applyAlignment="1">
      <alignment horizontal="left" vertical="center" wrapText="1"/>
    </xf>
    <xf numFmtId="0" fontId="49" fillId="0" borderId="0" xfId="0" applyFont="1" applyAlignment="1">
      <alignment vertical="center"/>
    </xf>
    <xf numFmtId="0" fontId="51" fillId="0" borderId="0" xfId="0" applyFont="1"/>
    <xf numFmtId="0" fontId="52" fillId="0" borderId="0" xfId="0" applyFont="1"/>
    <xf numFmtId="3" fontId="2" fillId="0" borderId="8" xfId="0" applyNumberFormat="1" applyFont="1" applyBorder="1" applyAlignment="1" applyProtection="1">
      <alignment horizontal="center" wrapText="1"/>
    </xf>
    <xf numFmtId="3" fontId="2" fillId="35" borderId="8" xfId="4" applyNumberFormat="1" applyFont="1" applyFill="1" applyBorder="1" applyAlignment="1">
      <alignment horizontal="right"/>
    </xf>
    <xf numFmtId="0" fontId="38" fillId="0" borderId="0" xfId="3" applyFont="1" applyFill="1" applyAlignment="1">
      <alignment horizontal="left" vertical="center" wrapText="1"/>
    </xf>
    <xf numFmtId="0" fontId="1" fillId="0" borderId="0" xfId="0" applyFont="1"/>
    <xf numFmtId="0" fontId="55" fillId="0" borderId="0" xfId="0" applyFont="1" applyAlignment="1">
      <alignment vertical="center"/>
    </xf>
    <xf numFmtId="0" fontId="4" fillId="0" borderId="0" xfId="0" applyFont="1"/>
    <xf numFmtId="3" fontId="56" fillId="0" borderId="0" xfId="0" applyNumberFormat="1" applyFont="1" applyAlignment="1">
      <alignment horizontal="right" vertical="center" wrapText="1" readingOrder="1"/>
    </xf>
    <xf numFmtId="0" fontId="47" fillId="0" borderId="0" xfId="1" applyFont="1" applyAlignment="1">
      <alignment vertical="center" wrapText="1"/>
    </xf>
    <xf numFmtId="0" fontId="46" fillId="0" borderId="0" xfId="1" applyFont="1" applyAlignment="1">
      <alignment vertical="center" wrapText="1"/>
    </xf>
    <xf numFmtId="0" fontId="57" fillId="36" borderId="0" xfId="0" applyFont="1" applyFill="1" applyAlignment="1">
      <alignment horizontal="left" vertical="center" wrapText="1" readingOrder="1"/>
    </xf>
    <xf numFmtId="0" fontId="57" fillId="36" borderId="0" xfId="0" applyFont="1" applyFill="1" applyAlignment="1">
      <alignment vertical="center" wrapText="1" readingOrder="1"/>
    </xf>
    <xf numFmtId="3" fontId="57" fillId="36" borderId="0" xfId="0" applyNumberFormat="1" applyFont="1" applyFill="1" applyAlignment="1">
      <alignment horizontal="right" vertical="center" wrapText="1" readingOrder="1"/>
    </xf>
    <xf numFmtId="3" fontId="57" fillId="36" borderId="0" xfId="0" applyNumberFormat="1" applyFont="1" applyFill="1" applyAlignment="1">
      <alignment vertical="center" wrapText="1" readingOrder="1"/>
    </xf>
    <xf numFmtId="0" fontId="57" fillId="0" borderId="0" xfId="0" applyFont="1" applyAlignment="1">
      <alignment horizontal="left" vertical="center" wrapText="1" readingOrder="1"/>
    </xf>
    <xf numFmtId="0" fontId="57" fillId="0" borderId="0" xfId="0" applyFont="1" applyAlignment="1">
      <alignment vertical="center" wrapText="1" readingOrder="1"/>
    </xf>
    <xf numFmtId="3" fontId="57" fillId="0" borderId="0" xfId="0" applyNumberFormat="1" applyFont="1" applyAlignment="1">
      <alignment horizontal="right" vertical="center" wrapText="1" readingOrder="1"/>
    </xf>
    <xf numFmtId="3" fontId="57" fillId="0" borderId="0" xfId="0" applyNumberFormat="1" applyFont="1" applyAlignment="1">
      <alignment vertical="center" wrapText="1" readingOrder="1"/>
    </xf>
    <xf numFmtId="0" fontId="58" fillId="0" borderId="0" xfId="0" applyFont="1" applyAlignment="1">
      <alignment horizontal="left" vertical="center" wrapText="1" readingOrder="1"/>
    </xf>
    <xf numFmtId="0" fontId="58" fillId="0" borderId="0" xfId="0" applyFont="1" applyAlignment="1">
      <alignment vertical="center" wrapText="1" readingOrder="1"/>
    </xf>
    <xf numFmtId="3" fontId="58" fillId="0" borderId="0" xfId="0" applyNumberFormat="1" applyFont="1" applyAlignment="1">
      <alignment horizontal="right" vertical="center" wrapText="1" readingOrder="1"/>
    </xf>
    <xf numFmtId="3" fontId="58" fillId="0" borderId="0" xfId="0" applyNumberFormat="1" applyFont="1" applyAlignment="1">
      <alignment vertical="center" wrapText="1" readingOrder="1"/>
    </xf>
    <xf numFmtId="0" fontId="57" fillId="37" borderId="0" xfId="0" applyFont="1" applyFill="1" applyAlignment="1">
      <alignment horizontal="left" vertical="center" wrapText="1" readingOrder="1"/>
    </xf>
    <xf numFmtId="0" fontId="57" fillId="37" borderId="0" xfId="0" applyFont="1" applyFill="1" applyAlignment="1">
      <alignment vertical="center" wrapText="1" readingOrder="1"/>
    </xf>
    <xf numFmtId="3" fontId="57" fillId="37" borderId="0" xfId="0" applyNumberFormat="1" applyFont="1" applyFill="1" applyAlignment="1">
      <alignment horizontal="right" vertical="center" wrapText="1" readingOrder="1"/>
    </xf>
    <xf numFmtId="3" fontId="57" fillId="37" borderId="0" xfId="0" applyNumberFormat="1" applyFont="1" applyFill="1" applyAlignment="1">
      <alignment vertical="center" wrapText="1" readingOrder="1"/>
    </xf>
    <xf numFmtId="0" fontId="59" fillId="6" borderId="0" xfId="1" applyFont="1" applyFill="1" applyAlignment="1">
      <alignment vertical="center"/>
    </xf>
    <xf numFmtId="3" fontId="59" fillId="6" borderId="0" xfId="1" applyNumberFormat="1" applyFont="1" applyFill="1" applyAlignment="1">
      <alignment vertical="center"/>
    </xf>
    <xf numFmtId="3" fontId="60" fillId="0" borderId="0" xfId="0" applyNumberFormat="1" applyFont="1" applyAlignment="1">
      <alignment horizontal="right" vertical="center" wrapText="1" readingOrder="1"/>
    </xf>
    <xf numFmtId="0" fontId="57" fillId="36" borderId="0" xfId="0" applyFont="1" applyFill="1" applyAlignment="1">
      <alignment horizontal="left" vertical="center" readingOrder="1"/>
    </xf>
    <xf numFmtId="0" fontId="51" fillId="0" borderId="0" xfId="0" applyFont="1" applyAlignment="1">
      <alignment horizontal="center" wrapText="1"/>
    </xf>
    <xf numFmtId="0" fontId="39" fillId="0" borderId="11" xfId="2" applyFont="1" applyFill="1" applyBorder="1" applyAlignment="1">
      <alignment vertical="top" wrapText="1"/>
    </xf>
    <xf numFmtId="0" fontId="0" fillId="0" borderId="17" xfId="0" applyFont="1" applyBorder="1" applyAlignment="1">
      <alignment wrapText="1"/>
    </xf>
    <xf numFmtId="0" fontId="0" fillId="0" borderId="18" xfId="0" applyFont="1" applyBorder="1" applyAlignment="1">
      <alignment wrapText="1"/>
    </xf>
    <xf numFmtId="0" fontId="42" fillId="0" borderId="5" xfId="4" applyFont="1" applyFill="1" applyBorder="1" applyAlignment="1">
      <alignment horizontal="center" vertical="center"/>
    </xf>
    <xf numFmtId="0" fontId="42" fillId="0" borderId="6" xfId="4" applyFont="1" applyFill="1" applyBorder="1" applyAlignment="1">
      <alignment horizontal="center" vertical="center"/>
    </xf>
    <xf numFmtId="0" fontId="42" fillId="0" borderId="7" xfId="4" applyFont="1" applyFill="1" applyBorder="1" applyAlignment="1">
      <alignment horizontal="center" vertical="center"/>
    </xf>
    <xf numFmtId="0" fontId="39" fillId="0" borderId="19" xfId="2" applyFont="1" applyFill="1" applyBorder="1" applyAlignment="1">
      <alignment vertical="top" wrapText="1"/>
    </xf>
    <xf numFmtId="0" fontId="0" fillId="0" borderId="0" xfId="0" applyFont="1" applyAlignment="1">
      <alignment horizontal="left" vertical="center" wrapText="1"/>
    </xf>
    <xf numFmtId="0" fontId="42" fillId="0" borderId="11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39" fillId="0" borderId="15" xfId="2" applyFont="1" applyFill="1" applyBorder="1" applyAlignment="1">
      <alignment horizontal="left" vertical="top" wrapText="1"/>
    </xf>
    <xf numFmtId="0" fontId="2" fillId="0" borderId="10" xfId="0" applyFont="1" applyBorder="1" applyAlignment="1">
      <alignment wrapText="1"/>
    </xf>
    <xf numFmtId="0" fontId="2" fillId="0" borderId="16" xfId="0" applyFont="1" applyBorder="1" applyAlignment="1">
      <alignment wrapText="1"/>
    </xf>
    <xf numFmtId="0" fontId="43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35" fillId="0" borderId="0" xfId="2" applyFont="1" applyFill="1" applyAlignment="1">
      <alignment horizontal="center" vertical="center" wrapText="1"/>
    </xf>
    <xf numFmtId="0" fontId="39" fillId="0" borderId="0" xfId="2" applyFont="1" applyFill="1" applyAlignment="1">
      <alignment horizontal="left" wrapText="1"/>
    </xf>
    <xf numFmtId="0" fontId="39" fillId="0" borderId="0" xfId="4" applyFont="1" applyFill="1" applyAlignment="1">
      <alignment horizontal="center" vertical="center"/>
    </xf>
    <xf numFmtId="0" fontId="9" fillId="0" borderId="0" xfId="0" applyFont="1" applyFill="1" applyBorder="1" applyAlignment="1" applyProtection="1">
      <alignment horizontal="left" vertical="center" wrapText="1"/>
    </xf>
    <xf numFmtId="0" fontId="38" fillId="0" borderId="0" xfId="5" applyFont="1" applyFill="1" applyBorder="1" applyAlignment="1">
      <alignment horizontal="left" vertical="center" wrapText="1"/>
    </xf>
    <xf numFmtId="0" fontId="37" fillId="0" borderId="0" xfId="4" applyFont="1" applyFill="1" applyAlignment="1">
      <alignment horizontal="center" vertical="center"/>
    </xf>
    <xf numFmtId="0" fontId="36" fillId="7" borderId="1" xfId="6" applyFont="1" applyFill="1" applyBorder="1" applyAlignment="1">
      <alignment horizontal="center" vertical="center" wrapText="1"/>
    </xf>
    <xf numFmtId="0" fontId="36" fillId="7" borderId="2" xfId="6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5" fillId="0" borderId="0" xfId="3" applyFont="1" applyFill="1" applyAlignment="1">
      <alignment horizontal="left" vertical="center" wrapText="1"/>
    </xf>
    <xf numFmtId="0" fontId="37" fillId="0" borderId="0" xfId="2" applyFont="1" applyFill="1" applyAlignment="1">
      <alignment horizontal="left" vertical="center"/>
    </xf>
    <xf numFmtId="0" fontId="36" fillId="0" borderId="0" xfId="3" applyFont="1" applyFill="1" applyAlignment="1">
      <alignment horizontal="center" vertical="center" wrapText="1"/>
    </xf>
    <xf numFmtId="0" fontId="38" fillId="0" borderId="0" xfId="3" applyFont="1" applyFill="1" applyAlignment="1">
      <alignment horizontal="left" vertical="center" wrapText="1"/>
    </xf>
    <xf numFmtId="0" fontId="9" fillId="35" borderId="0" xfId="0" applyFont="1" applyFill="1" applyBorder="1" applyAlignment="1" applyProtection="1">
      <alignment horizontal="left" vertical="center" wrapText="1"/>
    </xf>
    <xf numFmtId="0" fontId="9" fillId="35" borderId="0" xfId="0" applyFont="1" applyFill="1" applyBorder="1" applyAlignment="1" applyProtection="1">
      <alignment vertical="center" wrapText="1"/>
    </xf>
    <xf numFmtId="0" fontId="34" fillId="35" borderId="0" xfId="1" applyFont="1" applyFill="1" applyBorder="1" applyAlignment="1">
      <alignment vertical="center"/>
    </xf>
    <xf numFmtId="0" fontId="34" fillId="35" borderId="0" xfId="1" applyFont="1" applyFill="1" applyBorder="1" applyAlignment="1">
      <alignment vertical="center" wrapText="1"/>
    </xf>
    <xf numFmtId="3" fontId="34" fillId="35" borderId="0" xfId="1" applyNumberFormat="1" applyFont="1" applyFill="1" applyBorder="1" applyAlignment="1">
      <alignment vertical="center"/>
    </xf>
    <xf numFmtId="3" fontId="33" fillId="35" borderId="0" xfId="1" applyNumberFormat="1" applyFont="1" applyFill="1" applyBorder="1" applyAlignment="1">
      <alignment vertical="center"/>
    </xf>
    <xf numFmtId="0" fontId="0" fillId="35" borderId="0" xfId="0" applyFill="1" applyBorder="1"/>
    <xf numFmtId="0" fontId="33" fillId="35" borderId="0" xfId="1" applyFont="1" applyFill="1" applyBorder="1" applyAlignment="1">
      <alignment vertical="center"/>
    </xf>
    <xf numFmtId="0" fontId="62" fillId="35" borderId="0" xfId="4" applyFont="1" applyFill="1" applyBorder="1" applyAlignment="1">
      <alignment horizontal="center" vertical="center"/>
    </xf>
    <xf numFmtId="3" fontId="63" fillId="35" borderId="0" xfId="0" applyNumberFormat="1" applyFont="1" applyFill="1" applyBorder="1" applyAlignment="1" applyProtection="1">
      <alignment horizontal="center" wrapText="1"/>
    </xf>
    <xf numFmtId="3" fontId="63" fillId="35" borderId="0" xfId="1" applyNumberFormat="1" applyFont="1" applyFill="1" applyBorder="1" applyAlignment="1">
      <alignment vertical="center"/>
    </xf>
    <xf numFmtId="0" fontId="61" fillId="35" borderId="0" xfId="0" applyFont="1" applyFill="1" applyBorder="1" applyAlignment="1" applyProtection="1">
      <alignment vertical="center" wrapText="1"/>
    </xf>
    <xf numFmtId="3" fontId="64" fillId="35" borderId="0" xfId="0" applyNumberFormat="1" applyFont="1" applyFill="1" applyBorder="1" applyAlignment="1">
      <alignment horizontal="right"/>
    </xf>
    <xf numFmtId="3" fontId="64" fillId="35" borderId="0" xfId="1" applyNumberFormat="1" applyFont="1" applyFill="1" applyBorder="1" applyAlignment="1">
      <alignment vertical="center"/>
    </xf>
    <xf numFmtId="3" fontId="48" fillId="35" borderId="0" xfId="0" applyNumberFormat="1" applyFont="1" applyFill="1" applyBorder="1" applyAlignment="1">
      <alignment horizontal="right"/>
    </xf>
    <xf numFmtId="0" fontId="65" fillId="35" borderId="0" xfId="1" applyFont="1" applyFill="1" applyBorder="1" applyAlignment="1">
      <alignment vertical="center"/>
    </xf>
    <xf numFmtId="0" fontId="65" fillId="35" borderId="0" xfId="1" applyFont="1" applyFill="1" applyBorder="1" applyAlignment="1">
      <alignment vertical="center" wrapText="1"/>
    </xf>
    <xf numFmtId="0" fontId="50" fillId="0" borderId="0" xfId="4" applyFont="1" applyFill="1" applyAlignment="1">
      <alignment horizontal="justify" vertical="center" wrapText="1"/>
    </xf>
  </cellXfs>
  <cellStyles count="102">
    <cellStyle name="20% - Isticanje1 2" xfId="8" xr:uid="{00000000-0005-0000-0000-000000000000}"/>
    <cellStyle name="20% - Isticanje2 2" xfId="9" xr:uid="{00000000-0005-0000-0000-000001000000}"/>
    <cellStyle name="20% - Isticanje3 2" xfId="10" xr:uid="{00000000-0005-0000-0000-000002000000}"/>
    <cellStyle name="20% - Isticanje4 2" xfId="11" xr:uid="{00000000-0005-0000-0000-000003000000}"/>
    <cellStyle name="20% - Isticanje5 2" xfId="12" xr:uid="{00000000-0005-0000-0000-000004000000}"/>
    <cellStyle name="20% - Isticanje6 2" xfId="13" xr:uid="{00000000-0005-0000-0000-000005000000}"/>
    <cellStyle name="40% - Isticanje2 2" xfId="14" xr:uid="{00000000-0005-0000-0000-000006000000}"/>
    <cellStyle name="40% - Isticanje3 2" xfId="15" xr:uid="{00000000-0005-0000-0000-000007000000}"/>
    <cellStyle name="40% - Isticanje4 2" xfId="16" xr:uid="{00000000-0005-0000-0000-000008000000}"/>
    <cellStyle name="40% - Isticanje5 2" xfId="17" xr:uid="{00000000-0005-0000-0000-000009000000}"/>
    <cellStyle name="40% - Isticanje6 2" xfId="18" xr:uid="{00000000-0005-0000-0000-00000A000000}"/>
    <cellStyle name="40% - Naglasak1 2" xfId="19" xr:uid="{00000000-0005-0000-0000-00000B000000}"/>
    <cellStyle name="60% - Isticanje1 2" xfId="20" xr:uid="{00000000-0005-0000-0000-00000C000000}"/>
    <cellStyle name="60% - Isticanje2 2" xfId="21" xr:uid="{00000000-0005-0000-0000-00000D000000}"/>
    <cellStyle name="60% - Isticanje3 2" xfId="22" xr:uid="{00000000-0005-0000-0000-00000E000000}"/>
    <cellStyle name="60% - Isticanje4 2" xfId="23" xr:uid="{00000000-0005-0000-0000-00000F000000}"/>
    <cellStyle name="60% - Isticanje5 2" xfId="24" xr:uid="{00000000-0005-0000-0000-000010000000}"/>
    <cellStyle name="60% - Isticanje6 2" xfId="25" xr:uid="{00000000-0005-0000-0000-000011000000}"/>
    <cellStyle name="Isticanje1 2" xfId="26" xr:uid="{00000000-0005-0000-0000-000012000000}"/>
    <cellStyle name="Isticanje2 2" xfId="27" xr:uid="{00000000-0005-0000-0000-000013000000}"/>
    <cellStyle name="Isticanje3 2" xfId="28" xr:uid="{00000000-0005-0000-0000-000014000000}"/>
    <cellStyle name="Isticanje4 2" xfId="29" xr:uid="{00000000-0005-0000-0000-000015000000}"/>
    <cellStyle name="Isticanje5 2" xfId="30" xr:uid="{00000000-0005-0000-0000-000016000000}"/>
    <cellStyle name="Isticanje6 2" xfId="31" xr:uid="{00000000-0005-0000-0000-000017000000}"/>
    <cellStyle name="Izračun 2" xfId="32" xr:uid="{00000000-0005-0000-0000-000018000000}"/>
    <cellStyle name="Loše 2" xfId="33" xr:uid="{00000000-0005-0000-0000-000019000000}"/>
    <cellStyle name="Naslov 1 2" xfId="34" xr:uid="{00000000-0005-0000-0000-00001A000000}"/>
    <cellStyle name="Naslov 2 2" xfId="35" xr:uid="{00000000-0005-0000-0000-00001B000000}"/>
    <cellStyle name="Naslov 3 2" xfId="36" xr:uid="{00000000-0005-0000-0000-00001C000000}"/>
    <cellStyle name="Naslov 4 2" xfId="37" xr:uid="{00000000-0005-0000-0000-00001D000000}"/>
    <cellStyle name="Neutralno 2" xfId="38" xr:uid="{00000000-0005-0000-0000-00001E000000}"/>
    <cellStyle name="Normal 2" xfId="39" xr:uid="{00000000-0005-0000-0000-00001F000000}"/>
    <cellStyle name="Normal 3" xfId="6" xr:uid="{00000000-0005-0000-0000-000020000000}"/>
    <cellStyle name="Normal 4" xfId="40" xr:uid="{00000000-0005-0000-0000-000021000000}"/>
    <cellStyle name="Normal 5" xfId="41" xr:uid="{00000000-0005-0000-0000-000022000000}"/>
    <cellStyle name="Normal_1_ akt proračuna 2012" xfId="5" xr:uid="{00000000-0005-0000-0000-000023000000}"/>
    <cellStyle name="Normalno" xfId="0" builtinId="0"/>
    <cellStyle name="Normalno 2" xfId="1" xr:uid="{00000000-0005-0000-0000-000025000000}"/>
    <cellStyle name="Normalno 2 2" xfId="42" xr:uid="{00000000-0005-0000-0000-000026000000}"/>
    <cellStyle name="Normalno 2 3" xfId="43" xr:uid="{00000000-0005-0000-0000-000027000000}"/>
    <cellStyle name="Normalno 3" xfId="44" xr:uid="{00000000-0005-0000-0000-000028000000}"/>
    <cellStyle name="Normalno 4" xfId="45" xr:uid="{00000000-0005-0000-0000-000029000000}"/>
    <cellStyle name="Normalno 4 2" xfId="46" xr:uid="{00000000-0005-0000-0000-00002A000000}"/>
    <cellStyle name="Normalno 5" xfId="7" xr:uid="{00000000-0005-0000-0000-00002B000000}"/>
    <cellStyle name="Normalno 5 2" xfId="47" xr:uid="{00000000-0005-0000-0000-00002C000000}"/>
    <cellStyle name="Normalno 6" xfId="48" xr:uid="{00000000-0005-0000-0000-00002D000000}"/>
    <cellStyle name="Normalno 6 2" xfId="49" xr:uid="{00000000-0005-0000-0000-00002E000000}"/>
    <cellStyle name="Normalno 7" xfId="50" xr:uid="{00000000-0005-0000-0000-00002F000000}"/>
    <cellStyle name="Obično 2" xfId="51" xr:uid="{00000000-0005-0000-0000-000030000000}"/>
    <cellStyle name="Obično 3" xfId="52" xr:uid="{00000000-0005-0000-0000-000031000000}"/>
    <cellStyle name="Obično 3 2" xfId="53" xr:uid="{00000000-0005-0000-0000-000032000000}"/>
    <cellStyle name="Obično 4" xfId="54" xr:uid="{00000000-0005-0000-0000-000033000000}"/>
    <cellStyle name="Obično 4 2" xfId="55" xr:uid="{00000000-0005-0000-0000-000034000000}"/>
    <cellStyle name="Obično_1Prihodi-rashodi2004 2" xfId="2" xr:uid="{00000000-0005-0000-0000-000035000000}"/>
    <cellStyle name="Obično_Knjiga1 2" xfId="3" xr:uid="{00000000-0005-0000-0000-000036000000}"/>
    <cellStyle name="Obično_obračun 2009 prva strana 2" xfId="4" xr:uid="{00000000-0005-0000-0000-000037000000}"/>
    <cellStyle name="Povezana ćelija 2" xfId="56" xr:uid="{00000000-0005-0000-0000-000038000000}"/>
    <cellStyle name="Provjera ćelije 2" xfId="57" xr:uid="{00000000-0005-0000-0000-000039000000}"/>
    <cellStyle name="SAPBEXaggData" xfId="58" xr:uid="{00000000-0005-0000-0000-00003A000000}"/>
    <cellStyle name="SAPBEXaggDataEmph" xfId="59" xr:uid="{00000000-0005-0000-0000-00003B000000}"/>
    <cellStyle name="SAPBEXaggItem" xfId="60" xr:uid="{00000000-0005-0000-0000-00003C000000}"/>
    <cellStyle name="SAPBEXaggItemX" xfId="61" xr:uid="{00000000-0005-0000-0000-00003D000000}"/>
    <cellStyle name="SAPBEXchaText" xfId="62" xr:uid="{00000000-0005-0000-0000-00003E000000}"/>
    <cellStyle name="SAPBEXexcBad7" xfId="63" xr:uid="{00000000-0005-0000-0000-00003F000000}"/>
    <cellStyle name="SAPBEXexcBad8" xfId="64" xr:uid="{00000000-0005-0000-0000-000040000000}"/>
    <cellStyle name="SAPBEXexcBad9" xfId="65" xr:uid="{00000000-0005-0000-0000-000041000000}"/>
    <cellStyle name="SAPBEXexcCritical4" xfId="66" xr:uid="{00000000-0005-0000-0000-000042000000}"/>
    <cellStyle name="SAPBEXexcCritical5" xfId="67" xr:uid="{00000000-0005-0000-0000-000043000000}"/>
    <cellStyle name="SAPBEXexcCritical6" xfId="68" xr:uid="{00000000-0005-0000-0000-000044000000}"/>
    <cellStyle name="SAPBEXexcGood1" xfId="69" xr:uid="{00000000-0005-0000-0000-000045000000}"/>
    <cellStyle name="SAPBEXexcGood2" xfId="70" xr:uid="{00000000-0005-0000-0000-000046000000}"/>
    <cellStyle name="SAPBEXexcGood3" xfId="71" xr:uid="{00000000-0005-0000-0000-000047000000}"/>
    <cellStyle name="SAPBEXfilterDrill" xfId="72" xr:uid="{00000000-0005-0000-0000-000048000000}"/>
    <cellStyle name="SAPBEXfilterItem" xfId="73" xr:uid="{00000000-0005-0000-0000-000049000000}"/>
    <cellStyle name="SAPBEXfilterText" xfId="74" xr:uid="{00000000-0005-0000-0000-00004A000000}"/>
    <cellStyle name="SAPBEXformats" xfId="75" xr:uid="{00000000-0005-0000-0000-00004B000000}"/>
    <cellStyle name="SAPBEXheaderItem" xfId="76" xr:uid="{00000000-0005-0000-0000-00004C000000}"/>
    <cellStyle name="SAPBEXheaderText" xfId="77" xr:uid="{00000000-0005-0000-0000-00004D000000}"/>
    <cellStyle name="SAPBEXHLevel0" xfId="78" xr:uid="{00000000-0005-0000-0000-00004E000000}"/>
    <cellStyle name="SAPBEXHLevel0X" xfId="79" xr:uid="{00000000-0005-0000-0000-00004F000000}"/>
    <cellStyle name="SAPBEXHLevel1" xfId="80" xr:uid="{00000000-0005-0000-0000-000050000000}"/>
    <cellStyle name="SAPBEXHLevel1X" xfId="81" xr:uid="{00000000-0005-0000-0000-000051000000}"/>
    <cellStyle name="SAPBEXHLevel2" xfId="82" xr:uid="{00000000-0005-0000-0000-000052000000}"/>
    <cellStyle name="SAPBEXHLevel2X" xfId="83" xr:uid="{00000000-0005-0000-0000-000053000000}"/>
    <cellStyle name="SAPBEXHLevel3" xfId="84" xr:uid="{00000000-0005-0000-0000-000054000000}"/>
    <cellStyle name="SAPBEXHLevel3 2" xfId="85" xr:uid="{00000000-0005-0000-0000-000055000000}"/>
    <cellStyle name="SAPBEXHLevel3X" xfId="86" xr:uid="{00000000-0005-0000-0000-000056000000}"/>
    <cellStyle name="SAPBEXinputData" xfId="87" xr:uid="{00000000-0005-0000-0000-000057000000}"/>
    <cellStyle name="SAPBEXresData" xfId="88" xr:uid="{00000000-0005-0000-0000-000058000000}"/>
    <cellStyle name="SAPBEXresDataEmph" xfId="89" xr:uid="{00000000-0005-0000-0000-000059000000}"/>
    <cellStyle name="SAPBEXresItem" xfId="90" xr:uid="{00000000-0005-0000-0000-00005A000000}"/>
    <cellStyle name="SAPBEXresItemX" xfId="91" xr:uid="{00000000-0005-0000-0000-00005B000000}"/>
    <cellStyle name="SAPBEXstdData" xfId="92" xr:uid="{00000000-0005-0000-0000-00005C000000}"/>
    <cellStyle name="SAPBEXstdDataEmph" xfId="93" xr:uid="{00000000-0005-0000-0000-00005D000000}"/>
    <cellStyle name="SAPBEXstdItem" xfId="94" xr:uid="{00000000-0005-0000-0000-00005E000000}"/>
    <cellStyle name="SAPBEXstdItemX" xfId="95" xr:uid="{00000000-0005-0000-0000-00005F000000}"/>
    <cellStyle name="SAPBEXtitle" xfId="96" xr:uid="{00000000-0005-0000-0000-000060000000}"/>
    <cellStyle name="SAPBEXundefined" xfId="97" xr:uid="{00000000-0005-0000-0000-000061000000}"/>
    <cellStyle name="Tekst objašnjenja 2" xfId="98" xr:uid="{00000000-0005-0000-0000-000062000000}"/>
    <cellStyle name="Ukupni zbroj 2" xfId="99" xr:uid="{00000000-0005-0000-0000-000063000000}"/>
    <cellStyle name="Unos 2" xfId="100" xr:uid="{00000000-0005-0000-0000-000064000000}"/>
    <cellStyle name="Valuta" xfId="101" builtinId="4"/>
  </cellStyles>
  <dxfs count="0"/>
  <tableStyles count="0" defaultTableStyle="TableStyleMedium9" defaultPivotStyle="PivotStyleLight16"/>
  <colors>
    <mruColors>
      <color rgb="FFCCC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6"/>
  <sheetViews>
    <sheetView tabSelected="1" zoomScale="110" zoomScaleNormal="110" workbookViewId="0">
      <selection activeCell="A3" sqref="A3:I3"/>
    </sheetView>
  </sheetViews>
  <sheetFormatPr defaultRowHeight="15"/>
  <cols>
    <col min="1" max="1" width="3.28515625" style="3" customWidth="1"/>
    <col min="2" max="3" width="9.140625" style="3"/>
    <col min="4" max="4" width="28.85546875" style="3" customWidth="1"/>
    <col min="5" max="5" width="13.5703125" style="3" hidden="1" customWidth="1"/>
    <col min="6" max="6" width="12.42578125" style="3" hidden="1" customWidth="1"/>
    <col min="7" max="8" width="12.42578125" style="3" bestFit="1" customWidth="1"/>
    <col min="9" max="9" width="12.7109375" style="3" customWidth="1"/>
    <col min="10" max="16384" width="9.140625" style="3"/>
  </cols>
  <sheetData>
    <row r="1" spans="1:18">
      <c r="A1" s="69"/>
      <c r="B1" s="69"/>
      <c r="C1" s="69"/>
      <c r="D1" s="69"/>
      <c r="E1" s="69"/>
      <c r="F1" s="69"/>
      <c r="G1" s="69"/>
      <c r="H1" s="138"/>
      <c r="I1" s="139"/>
    </row>
    <row r="2" spans="1:18">
      <c r="A2" s="69"/>
      <c r="B2" s="69"/>
      <c r="C2" s="69"/>
      <c r="D2" s="69"/>
      <c r="E2" s="69"/>
      <c r="F2" s="69"/>
      <c r="G2" s="69"/>
      <c r="H2" s="69"/>
      <c r="I2" s="69"/>
    </row>
    <row r="3" spans="1:18" ht="50.25" customHeight="1">
      <c r="A3" s="171" t="s">
        <v>137</v>
      </c>
      <c r="B3" s="171"/>
      <c r="C3" s="171"/>
      <c r="D3" s="171"/>
      <c r="E3" s="171"/>
      <c r="F3" s="171"/>
      <c r="G3" s="171"/>
      <c r="H3" s="171"/>
      <c r="I3" s="171"/>
      <c r="K3" s="123"/>
      <c r="L3" s="123"/>
      <c r="M3" s="123"/>
      <c r="N3" s="123"/>
      <c r="O3" s="123"/>
      <c r="P3" s="123"/>
      <c r="Q3" s="123"/>
      <c r="R3" s="123"/>
    </row>
    <row r="4" spans="1:18" ht="15" customHeight="1">
      <c r="A4" s="70"/>
      <c r="B4" s="70"/>
      <c r="C4" s="70"/>
      <c r="D4" s="70"/>
      <c r="E4" s="70"/>
      <c r="F4" s="70"/>
      <c r="G4" s="70"/>
      <c r="H4" s="70"/>
      <c r="I4" s="70"/>
    </row>
    <row r="5" spans="1:18" ht="30.75" customHeight="1">
      <c r="A5" s="140" t="s">
        <v>134</v>
      </c>
      <c r="B5" s="140"/>
      <c r="C5" s="140"/>
      <c r="D5" s="140"/>
      <c r="E5" s="140"/>
      <c r="F5" s="140"/>
      <c r="G5" s="140"/>
      <c r="H5" s="140"/>
      <c r="I5" s="140"/>
      <c r="K5" s="92"/>
    </row>
    <row r="6" spans="1:18" ht="15" customHeight="1">
      <c r="A6" s="70"/>
      <c r="B6" s="70"/>
      <c r="C6" s="70"/>
      <c r="D6" s="70"/>
      <c r="E6" s="70"/>
      <c r="F6" s="70"/>
      <c r="G6" s="70"/>
      <c r="H6" s="70"/>
      <c r="I6" s="70"/>
      <c r="K6" s="92"/>
    </row>
    <row r="7" spans="1:18">
      <c r="A7" s="141" t="s">
        <v>66</v>
      </c>
      <c r="B7" s="141"/>
      <c r="C7" s="141"/>
      <c r="D7" s="141"/>
      <c r="E7" s="141"/>
      <c r="F7" s="71"/>
      <c r="G7" s="71"/>
      <c r="H7" s="71"/>
      <c r="I7" s="71"/>
    </row>
    <row r="8" spans="1:18">
      <c r="A8" s="71"/>
      <c r="B8" s="71"/>
      <c r="C8" s="71"/>
      <c r="D8" s="71"/>
      <c r="E8" s="71"/>
      <c r="F8" s="71"/>
      <c r="G8" s="71"/>
      <c r="H8" s="71"/>
      <c r="I8" s="71"/>
    </row>
    <row r="9" spans="1:18">
      <c r="A9" s="142" t="s">
        <v>67</v>
      </c>
      <c r="B9" s="142"/>
      <c r="C9" s="142"/>
      <c r="D9" s="142"/>
      <c r="E9" s="142"/>
      <c r="F9" s="142"/>
      <c r="G9" s="142"/>
      <c r="H9" s="142"/>
      <c r="I9" s="142"/>
    </row>
    <row r="10" spans="1:18" ht="15.75" customHeight="1">
      <c r="A10" s="131" t="s">
        <v>116</v>
      </c>
      <c r="B10" s="131"/>
      <c r="C10" s="131"/>
      <c r="D10" s="131"/>
      <c r="E10" s="131"/>
      <c r="F10" s="131"/>
      <c r="G10" s="131"/>
      <c r="H10" s="131"/>
      <c r="I10" s="131"/>
      <c r="K10" s="92"/>
    </row>
    <row r="11" spans="1:18">
      <c r="A11" s="131"/>
      <c r="B11" s="131"/>
      <c r="C11" s="131"/>
      <c r="D11" s="131"/>
      <c r="E11" s="131"/>
      <c r="F11" s="131"/>
      <c r="G11" s="131"/>
      <c r="H11" s="131"/>
      <c r="I11" s="131"/>
    </row>
    <row r="12" spans="1:18">
      <c r="A12" s="81"/>
      <c r="B12" s="81"/>
      <c r="C12" s="81"/>
      <c r="D12" s="81"/>
      <c r="E12" s="81"/>
      <c r="F12" s="81"/>
      <c r="G12" s="81"/>
      <c r="H12" s="81"/>
      <c r="I12" s="81"/>
    </row>
    <row r="13" spans="1:18">
      <c r="A13" s="53" t="s">
        <v>68</v>
      </c>
      <c r="B13" s="54"/>
      <c r="C13" s="54"/>
      <c r="D13" s="54"/>
      <c r="E13" s="54"/>
      <c r="F13" s="54"/>
      <c r="G13" s="54"/>
      <c r="H13" s="69"/>
      <c r="I13" s="69"/>
    </row>
    <row r="14" spans="1:18" ht="30">
      <c r="A14" s="127" t="s">
        <v>61</v>
      </c>
      <c r="B14" s="128"/>
      <c r="C14" s="128"/>
      <c r="D14" s="129"/>
      <c r="E14" s="72" t="s">
        <v>109</v>
      </c>
      <c r="F14" s="73" t="s">
        <v>107</v>
      </c>
      <c r="G14" s="94" t="s">
        <v>115</v>
      </c>
      <c r="H14" s="73" t="s">
        <v>110</v>
      </c>
      <c r="I14" s="73" t="s">
        <v>114</v>
      </c>
      <c r="K14" s="92"/>
    </row>
    <row r="15" spans="1:18">
      <c r="A15" s="42" t="s">
        <v>69</v>
      </c>
      <c r="B15" s="43"/>
      <c r="C15" s="43"/>
      <c r="D15" s="43"/>
      <c r="E15" s="44">
        <f>+E16+E17</f>
        <v>12115318.890000001</v>
      </c>
      <c r="F15" s="44">
        <f>+F16+F17</f>
        <v>12967075</v>
      </c>
      <c r="G15" s="44">
        <f t="shared" ref="G15:H15" si="0">+G16+G17</f>
        <v>16012800</v>
      </c>
      <c r="H15" s="44">
        <f t="shared" si="0"/>
        <v>173153</v>
      </c>
      <c r="I15" s="44">
        <f>G15+H15</f>
        <v>16185953</v>
      </c>
      <c r="N15" s="4"/>
    </row>
    <row r="16" spans="1:18" ht="15.75" customHeight="1">
      <c r="A16" s="45" t="s">
        <v>30</v>
      </c>
      <c r="B16" s="45" t="s">
        <v>31</v>
      </c>
      <c r="C16" s="46"/>
      <c r="D16" s="46"/>
      <c r="E16" s="47">
        <v>12115318.890000001</v>
      </c>
      <c r="F16" s="47">
        <v>12967075</v>
      </c>
      <c r="G16" s="47">
        <f>'OPĆI DIO'!C6</f>
        <v>16012800</v>
      </c>
      <c r="H16" s="47">
        <f>'OPĆI DIO'!D6-1500</f>
        <v>171653</v>
      </c>
      <c r="I16" s="47">
        <f>G16+H16</f>
        <v>16184453</v>
      </c>
    </row>
    <row r="17" spans="1:9">
      <c r="A17" s="45" t="s">
        <v>39</v>
      </c>
      <c r="B17" s="45" t="s">
        <v>40</v>
      </c>
      <c r="C17" s="46"/>
      <c r="D17" s="46"/>
      <c r="E17" s="47">
        <v>0</v>
      </c>
      <c r="F17" s="47">
        <v>0</v>
      </c>
      <c r="G17" s="47">
        <f>'OPĆI DIO'!C20</f>
        <v>0</v>
      </c>
      <c r="H17" s="47">
        <f>'OPĆI DIO'!D20</f>
        <v>1500</v>
      </c>
      <c r="I17" s="47">
        <f t="shared" ref="I17:I21" si="1">G17+H17</f>
        <v>1500</v>
      </c>
    </row>
    <row r="18" spans="1:9">
      <c r="A18" s="48" t="s">
        <v>70</v>
      </c>
      <c r="B18" s="49"/>
      <c r="C18" s="50"/>
      <c r="D18" s="50"/>
      <c r="E18" s="44">
        <f>+E19+E20</f>
        <v>11986550.739999998</v>
      </c>
      <c r="F18" s="44">
        <f t="shared" ref="F18:H18" si="2">+F19+F20</f>
        <v>13200234</v>
      </c>
      <c r="G18" s="44">
        <f t="shared" si="2"/>
        <v>16110305</v>
      </c>
      <c r="H18" s="44">
        <f t="shared" si="2"/>
        <v>173153</v>
      </c>
      <c r="I18" s="44">
        <f t="shared" si="1"/>
        <v>16283458</v>
      </c>
    </row>
    <row r="19" spans="1:9" ht="15.75" customHeight="1">
      <c r="A19" s="45" t="s">
        <v>41</v>
      </c>
      <c r="B19" s="45" t="s">
        <v>42</v>
      </c>
      <c r="C19" s="46"/>
      <c r="D19" s="46"/>
      <c r="E19" s="47">
        <v>11821598.869999999</v>
      </c>
      <c r="F19" s="80">
        <v>13029622</v>
      </c>
      <c r="G19" s="47">
        <f>'OPĆI DIO'!C21</f>
        <v>15927805</v>
      </c>
      <c r="H19" s="47">
        <f>'OPĆI DIO'!D21</f>
        <v>-12091</v>
      </c>
      <c r="I19" s="47">
        <f t="shared" si="1"/>
        <v>15915714</v>
      </c>
    </row>
    <row r="20" spans="1:9">
      <c r="A20" s="45" t="s">
        <v>47</v>
      </c>
      <c r="B20" s="45" t="s">
        <v>48</v>
      </c>
      <c r="C20" s="46"/>
      <c r="D20" s="46"/>
      <c r="E20" s="47">
        <v>164951.87</v>
      </c>
      <c r="F20" s="80">
        <v>170612</v>
      </c>
      <c r="G20" s="47">
        <f>'OPĆI DIO'!C35</f>
        <v>182500</v>
      </c>
      <c r="H20" s="47">
        <f>'OPĆI DIO'!D35</f>
        <v>185244</v>
      </c>
      <c r="I20" s="47">
        <f t="shared" si="1"/>
        <v>367744</v>
      </c>
    </row>
    <row r="21" spans="1:9">
      <c r="A21" s="132" t="s">
        <v>71</v>
      </c>
      <c r="B21" s="133"/>
      <c r="C21" s="133"/>
      <c r="D21" s="134"/>
      <c r="E21" s="44">
        <f>+E15-E18</f>
        <v>128768.15000000224</v>
      </c>
      <c r="F21" s="44">
        <f>+F15-F18</f>
        <v>-233159</v>
      </c>
      <c r="G21" s="44">
        <f>+G15-G18</f>
        <v>-97505</v>
      </c>
      <c r="H21" s="44">
        <f>+H15-H18</f>
        <v>0</v>
      </c>
      <c r="I21" s="44">
        <f t="shared" si="1"/>
        <v>-97505</v>
      </c>
    </row>
    <row r="22" spans="1:9">
      <c r="A22" s="51"/>
      <c r="B22" s="51"/>
      <c r="C22" s="52"/>
      <c r="D22" s="52"/>
      <c r="E22" s="52"/>
      <c r="F22" s="52"/>
      <c r="G22" s="52"/>
      <c r="H22" s="69"/>
      <c r="I22" s="69"/>
    </row>
    <row r="23" spans="1:9">
      <c r="A23" s="53" t="s">
        <v>49</v>
      </c>
      <c r="B23" s="54"/>
      <c r="C23" s="54"/>
      <c r="D23" s="54"/>
      <c r="E23" s="54"/>
      <c r="F23" s="54"/>
      <c r="G23" s="54"/>
      <c r="H23" s="69"/>
      <c r="I23" s="69"/>
    </row>
    <row r="24" spans="1:9" ht="30">
      <c r="A24" s="127" t="s">
        <v>61</v>
      </c>
      <c r="B24" s="128"/>
      <c r="C24" s="128"/>
      <c r="D24" s="129"/>
      <c r="E24" s="72" t="s">
        <v>109</v>
      </c>
      <c r="F24" s="73" t="s">
        <v>107</v>
      </c>
      <c r="G24" s="94" t="s">
        <v>115</v>
      </c>
      <c r="H24" s="73" t="s">
        <v>110</v>
      </c>
      <c r="I24" s="73" t="s">
        <v>114</v>
      </c>
    </row>
    <row r="25" spans="1:9">
      <c r="A25" s="45" t="s">
        <v>50</v>
      </c>
      <c r="B25" s="55" t="s">
        <v>51</v>
      </c>
      <c r="C25" s="56"/>
      <c r="D25" s="56"/>
      <c r="E25" s="57">
        <v>0</v>
      </c>
      <c r="F25" s="57">
        <v>0</v>
      </c>
      <c r="G25" s="57">
        <v>0</v>
      </c>
      <c r="H25" s="57">
        <v>0</v>
      </c>
      <c r="I25" s="57">
        <v>0</v>
      </c>
    </row>
    <row r="26" spans="1:9">
      <c r="A26" s="45" t="s">
        <v>52</v>
      </c>
      <c r="B26" s="45" t="s">
        <v>53</v>
      </c>
      <c r="C26" s="58"/>
      <c r="D26" s="59"/>
      <c r="E26" s="57">
        <v>59440.71</v>
      </c>
      <c r="F26" s="57"/>
      <c r="G26" s="57">
        <v>0</v>
      </c>
      <c r="H26" s="57">
        <v>0</v>
      </c>
      <c r="I26" s="57">
        <v>0</v>
      </c>
    </row>
    <row r="27" spans="1:9">
      <c r="A27" s="132" t="s">
        <v>72</v>
      </c>
      <c r="B27" s="133" t="s">
        <v>73</v>
      </c>
      <c r="C27" s="133"/>
      <c r="D27" s="134"/>
      <c r="E27" s="60">
        <f>E25-E26</f>
        <v>-59440.71</v>
      </c>
      <c r="F27" s="60">
        <f t="shared" ref="F27:I27" si="3">F25-F26</f>
        <v>0</v>
      </c>
      <c r="G27" s="60">
        <f t="shared" si="3"/>
        <v>0</v>
      </c>
      <c r="H27" s="60">
        <f t="shared" si="3"/>
        <v>0</v>
      </c>
      <c r="I27" s="60">
        <f t="shared" si="3"/>
        <v>0</v>
      </c>
    </row>
    <row r="28" spans="1:9">
      <c r="A28" s="61"/>
      <c r="B28" s="61"/>
      <c r="C28" s="62"/>
      <c r="D28" s="62"/>
      <c r="E28" s="62"/>
      <c r="F28" s="62"/>
      <c r="G28" s="62"/>
      <c r="H28" s="69"/>
      <c r="I28" s="69"/>
    </row>
    <row r="29" spans="1:9">
      <c r="A29" s="63" t="s">
        <v>74</v>
      </c>
      <c r="B29" s="64"/>
      <c r="C29" s="64"/>
      <c r="D29" s="64"/>
      <c r="E29" s="64"/>
      <c r="F29" s="64"/>
      <c r="G29" s="64"/>
      <c r="H29" s="69"/>
      <c r="I29" s="69"/>
    </row>
    <row r="30" spans="1:9" ht="30">
      <c r="A30" s="127" t="s">
        <v>61</v>
      </c>
      <c r="B30" s="128"/>
      <c r="C30" s="128"/>
      <c r="D30" s="129"/>
      <c r="E30" s="72" t="s">
        <v>109</v>
      </c>
      <c r="F30" s="73" t="s">
        <v>107</v>
      </c>
      <c r="G30" s="94" t="s">
        <v>115</v>
      </c>
      <c r="H30" s="73" t="s">
        <v>110</v>
      </c>
      <c r="I30" s="73" t="s">
        <v>114</v>
      </c>
    </row>
    <row r="31" spans="1:9" ht="29.25" customHeight="1">
      <c r="A31" s="135" t="s">
        <v>75</v>
      </c>
      <c r="B31" s="136"/>
      <c r="C31" s="136"/>
      <c r="D31" s="137"/>
      <c r="E31" s="60">
        <f>E32</f>
        <v>163830.06</v>
      </c>
      <c r="F31" s="60">
        <f>+F32</f>
        <v>233159</v>
      </c>
      <c r="G31" s="60">
        <f>+G32</f>
        <v>97505</v>
      </c>
      <c r="H31" s="60">
        <v>0</v>
      </c>
      <c r="I31" s="60">
        <f>G31+H31</f>
        <v>97505</v>
      </c>
    </row>
    <row r="32" spans="1:9">
      <c r="A32" s="74">
        <v>9</v>
      </c>
      <c r="B32" s="65" t="s">
        <v>76</v>
      </c>
      <c r="C32" s="46"/>
      <c r="D32" s="46"/>
      <c r="E32" s="57">
        <v>163830.06</v>
      </c>
      <c r="F32" s="78">
        <v>233159</v>
      </c>
      <c r="G32" s="57">
        <v>97505</v>
      </c>
      <c r="H32" s="57">
        <v>0</v>
      </c>
      <c r="I32" s="57">
        <f t="shared" ref="I32:I34" si="4">G32+H32</f>
        <v>97505</v>
      </c>
    </row>
    <row r="33" spans="1:11">
      <c r="A33" s="74">
        <v>9</v>
      </c>
      <c r="B33" s="65" t="s">
        <v>77</v>
      </c>
      <c r="C33" s="46"/>
      <c r="D33" s="46"/>
      <c r="E33" s="57"/>
      <c r="F33" s="57"/>
      <c r="G33" s="57">
        <v>0</v>
      </c>
      <c r="H33" s="57">
        <v>0</v>
      </c>
      <c r="I33" s="57">
        <f t="shared" si="4"/>
        <v>0</v>
      </c>
      <c r="K33" s="4"/>
    </row>
    <row r="34" spans="1:11" ht="30.75" customHeight="1">
      <c r="A34" s="124" t="s">
        <v>78</v>
      </c>
      <c r="B34" s="125"/>
      <c r="C34" s="125"/>
      <c r="D34" s="126"/>
      <c r="E34" s="60">
        <f>E32-E33</f>
        <v>163830.06</v>
      </c>
      <c r="F34" s="60">
        <f>+F32-F33</f>
        <v>233159</v>
      </c>
      <c r="G34" s="60">
        <f>+G32-G33</f>
        <v>97505</v>
      </c>
      <c r="H34" s="60">
        <f>+H32-H33</f>
        <v>0</v>
      </c>
      <c r="I34" s="60">
        <f t="shared" si="4"/>
        <v>97505</v>
      </c>
    </row>
    <row r="35" spans="1:11">
      <c r="A35" s="66"/>
      <c r="B35" s="51"/>
      <c r="C35" s="62"/>
      <c r="D35" s="62"/>
      <c r="E35" s="62"/>
      <c r="F35" s="62"/>
      <c r="G35" s="62"/>
      <c r="H35" s="69"/>
      <c r="I35" s="69"/>
    </row>
    <row r="36" spans="1:11">
      <c r="A36" s="53" t="s">
        <v>79</v>
      </c>
      <c r="B36" s="54"/>
      <c r="C36" s="54"/>
      <c r="D36" s="54"/>
      <c r="E36" s="54"/>
      <c r="F36" s="54"/>
      <c r="G36" s="54"/>
      <c r="H36" s="69"/>
      <c r="I36" s="69"/>
    </row>
    <row r="37" spans="1:11" ht="30">
      <c r="A37" s="127" t="s">
        <v>80</v>
      </c>
      <c r="B37" s="128"/>
      <c r="C37" s="128"/>
      <c r="D37" s="129"/>
      <c r="E37" s="72" t="s">
        <v>109</v>
      </c>
      <c r="F37" s="73" t="s">
        <v>107</v>
      </c>
      <c r="G37" s="94" t="s">
        <v>115</v>
      </c>
      <c r="H37" s="94" t="s">
        <v>110</v>
      </c>
      <c r="I37" s="94" t="s">
        <v>114</v>
      </c>
    </row>
    <row r="38" spans="1:11" ht="15.75" customHeight="1">
      <c r="A38" s="67" t="s">
        <v>81</v>
      </c>
      <c r="B38" s="68"/>
      <c r="C38" s="50"/>
      <c r="D38" s="50"/>
      <c r="E38" s="60">
        <f>+E15+E25+E32</f>
        <v>12279148.950000001</v>
      </c>
      <c r="F38" s="60">
        <f>+F15+F25+F34</f>
        <v>13200234</v>
      </c>
      <c r="G38" s="95">
        <f>G15+G34</f>
        <v>16110305</v>
      </c>
      <c r="H38" s="95">
        <f>+H15+H25+H34</f>
        <v>173153</v>
      </c>
      <c r="I38" s="95">
        <f>I15+I34</f>
        <v>16283458</v>
      </c>
    </row>
    <row r="39" spans="1:11" ht="15.75" customHeight="1">
      <c r="A39" s="67" t="s">
        <v>82</v>
      </c>
      <c r="B39" s="68"/>
      <c r="C39" s="50"/>
      <c r="D39" s="50"/>
      <c r="E39" s="60">
        <f>+E18+E26+E33</f>
        <v>12045991.449999999</v>
      </c>
      <c r="F39" s="60">
        <f>+F18+F26+F33</f>
        <v>13200234</v>
      </c>
      <c r="G39" s="95">
        <f>+G18+G26</f>
        <v>16110305</v>
      </c>
      <c r="H39" s="95">
        <f>+H18+H26</f>
        <v>173153</v>
      </c>
      <c r="I39" s="95">
        <f>+I18+I26</f>
        <v>16283458</v>
      </c>
    </row>
    <row r="40" spans="1:11" ht="61.5" customHeight="1">
      <c r="A40" s="130" t="s">
        <v>83</v>
      </c>
      <c r="B40" s="125"/>
      <c r="C40" s="125"/>
      <c r="D40" s="126"/>
      <c r="E40" s="60">
        <f>+E38-E39</f>
        <v>233157.50000000186</v>
      </c>
      <c r="F40" s="60">
        <f t="shared" ref="F40" si="5">+F38-F39</f>
        <v>0</v>
      </c>
      <c r="G40" s="95">
        <f>G38-G39</f>
        <v>0</v>
      </c>
      <c r="H40" s="95">
        <f t="shared" ref="H40:I40" si="6">H38-H39</f>
        <v>0</v>
      </c>
      <c r="I40" s="95">
        <f t="shared" si="6"/>
        <v>0</v>
      </c>
    </row>
    <row r="41" spans="1:11">
      <c r="A41" s="69"/>
      <c r="B41" s="69"/>
      <c r="C41" s="69"/>
      <c r="D41" s="69"/>
      <c r="E41" s="75"/>
      <c r="F41" s="69"/>
      <c r="G41" s="69"/>
      <c r="H41" s="69"/>
      <c r="I41" s="69"/>
    </row>
    <row r="42" spans="1:11">
      <c r="A42" s="11"/>
      <c r="B42" s="11"/>
      <c r="C42" s="11"/>
      <c r="D42" s="79"/>
      <c r="E42" s="41"/>
      <c r="F42" s="41"/>
      <c r="G42" s="41"/>
      <c r="H42" s="41"/>
      <c r="I42" s="41"/>
    </row>
    <row r="43" spans="1:11">
      <c r="A43" s="11"/>
      <c r="B43" s="11"/>
      <c r="C43" s="11"/>
      <c r="D43" s="11"/>
      <c r="E43" s="41"/>
      <c r="F43" s="41"/>
      <c r="G43" s="41"/>
      <c r="H43" s="41"/>
      <c r="I43" s="41"/>
    </row>
    <row r="44" spans="1:11">
      <c r="A44" s="11"/>
      <c r="B44" s="11"/>
      <c r="C44" s="11"/>
      <c r="D44" s="11"/>
      <c r="E44" s="41"/>
      <c r="F44" s="41"/>
      <c r="G44" s="41"/>
      <c r="H44" s="41"/>
      <c r="I44" s="41"/>
    </row>
    <row r="45" spans="1:11">
      <c r="A45" s="11"/>
      <c r="B45" s="11"/>
      <c r="C45" s="11"/>
      <c r="D45" s="11"/>
      <c r="E45" s="41"/>
      <c r="F45" s="41"/>
      <c r="G45" s="41"/>
      <c r="H45" s="41"/>
      <c r="I45" s="41"/>
    </row>
    <row r="46" spans="1:11">
      <c r="A46" s="11"/>
      <c r="B46" s="11"/>
      <c r="C46" s="11"/>
      <c r="D46" s="11"/>
      <c r="E46" s="41"/>
      <c r="F46" s="41"/>
      <c r="G46" s="41"/>
      <c r="H46" s="41"/>
      <c r="I46" s="41"/>
    </row>
  </sheetData>
  <mergeCells count="16">
    <mergeCell ref="H1:I1"/>
    <mergeCell ref="A3:I3"/>
    <mergeCell ref="A5:I5"/>
    <mergeCell ref="A7:E7"/>
    <mergeCell ref="A9:I9"/>
    <mergeCell ref="K3:R3"/>
    <mergeCell ref="A34:D34"/>
    <mergeCell ref="A37:D37"/>
    <mergeCell ref="A40:D40"/>
    <mergeCell ref="A10:I11"/>
    <mergeCell ref="A14:D14"/>
    <mergeCell ref="A21:D21"/>
    <mergeCell ref="A24:D24"/>
    <mergeCell ref="A27:D27"/>
    <mergeCell ref="A30:D30"/>
    <mergeCell ref="A31:D31"/>
  </mergeCells>
  <printOptions horizontalCentered="1"/>
  <pageMargins left="0.27559055118110237" right="0.27559055118110237" top="0.55118110236220474" bottom="0.35433070866141736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0"/>
  <sheetViews>
    <sheetView topLeftCell="A34" zoomScale="140" zoomScaleNormal="140" workbookViewId="0">
      <selection activeCell="C57" sqref="C57"/>
    </sheetView>
  </sheetViews>
  <sheetFormatPr defaultRowHeight="15"/>
  <cols>
    <col min="1" max="1" width="7" style="5" customWidth="1"/>
    <col min="2" max="2" width="49" style="1" customWidth="1"/>
    <col min="3" max="3" width="14.42578125" style="2" customWidth="1"/>
    <col min="4" max="4" width="12.42578125" style="2" customWidth="1"/>
    <col min="5" max="5" width="13.42578125" style="2" customWidth="1"/>
    <col min="7" max="7" width="14.140625" customWidth="1"/>
    <col min="8" max="8" width="15" bestFit="1" customWidth="1"/>
    <col min="9" max="10" width="10.140625" bestFit="1" customWidth="1"/>
  </cols>
  <sheetData>
    <row r="1" spans="1:8">
      <c r="A1" s="145" t="s">
        <v>27</v>
      </c>
      <c r="B1" s="145"/>
      <c r="C1" s="145"/>
      <c r="D1" s="145"/>
      <c r="E1" s="145"/>
    </row>
    <row r="2" spans="1:8" ht="15.75" customHeight="1">
      <c r="A2" s="144" t="s">
        <v>117</v>
      </c>
      <c r="B2" s="144"/>
      <c r="C2" s="144"/>
      <c r="D2" s="144"/>
      <c r="E2" s="144"/>
    </row>
    <row r="3" spans="1:8" ht="15.75" customHeight="1">
      <c r="A3" s="144"/>
      <c r="B3" s="144"/>
      <c r="C3" s="144"/>
      <c r="D3" s="144"/>
      <c r="E3" s="144"/>
    </row>
    <row r="4" spans="1:8" ht="30">
      <c r="A4" s="146" t="s">
        <v>28</v>
      </c>
      <c r="B4" s="147"/>
      <c r="C4" s="94" t="s">
        <v>115</v>
      </c>
      <c r="D4" s="12" t="s">
        <v>110</v>
      </c>
      <c r="E4" s="13" t="s">
        <v>114</v>
      </c>
    </row>
    <row r="5" spans="1:8">
      <c r="A5" s="39" t="s">
        <v>29</v>
      </c>
      <c r="B5" s="26"/>
      <c r="C5" s="27"/>
      <c r="D5" s="27"/>
      <c r="E5" s="27"/>
    </row>
    <row r="6" spans="1:8">
      <c r="A6" s="29" t="s">
        <v>30</v>
      </c>
      <c r="B6" s="30" t="s">
        <v>31</v>
      </c>
      <c r="C6" s="31">
        <f>+C7+C10+C12+C14+C17</f>
        <v>16012800</v>
      </c>
      <c r="D6" s="31">
        <f>+D7+D10+D12+D14+D17+D19</f>
        <v>173153</v>
      </c>
      <c r="E6" s="31">
        <f>C6+D6</f>
        <v>16185953</v>
      </c>
      <c r="G6" s="8"/>
      <c r="H6" s="86"/>
    </row>
    <row r="7" spans="1:8" ht="24.75" customHeight="1">
      <c r="A7" s="32">
        <v>63</v>
      </c>
      <c r="B7" s="33" t="s">
        <v>32</v>
      </c>
      <c r="C7" s="25">
        <f>C8+C9</f>
        <v>60000</v>
      </c>
      <c r="D7" s="25">
        <f>D8+D9</f>
        <v>104765</v>
      </c>
      <c r="E7" s="25">
        <f>C7+D7</f>
        <v>164765</v>
      </c>
      <c r="G7" s="8"/>
      <c r="H7" s="86"/>
    </row>
    <row r="8" spans="1:8">
      <c r="A8" s="34">
        <v>634</v>
      </c>
      <c r="B8" s="35" t="s">
        <v>99</v>
      </c>
      <c r="C8" s="27">
        <v>0</v>
      </c>
      <c r="D8" s="27">
        <v>4125</v>
      </c>
      <c r="E8" s="27">
        <f t="shared" ref="E8:E18" si="0">C8+D8</f>
        <v>4125</v>
      </c>
      <c r="G8" s="8"/>
      <c r="H8" s="86"/>
    </row>
    <row r="9" spans="1:8" ht="25.5">
      <c r="A9" s="34">
        <v>636</v>
      </c>
      <c r="B9" s="35" t="s">
        <v>100</v>
      </c>
      <c r="C9" s="88">
        <v>60000</v>
      </c>
      <c r="D9" s="88">
        <v>100640</v>
      </c>
      <c r="E9" s="88">
        <f>D9+C9</f>
        <v>160640</v>
      </c>
      <c r="G9" s="8"/>
      <c r="H9" s="87"/>
    </row>
    <row r="10" spans="1:8">
      <c r="A10" s="32">
        <v>64</v>
      </c>
      <c r="B10" s="33" t="s">
        <v>33</v>
      </c>
      <c r="C10" s="25">
        <f>C11</f>
        <v>10</v>
      </c>
      <c r="D10" s="25">
        <f>D11</f>
        <v>0</v>
      </c>
      <c r="E10" s="25">
        <f t="shared" si="0"/>
        <v>10</v>
      </c>
    </row>
    <row r="11" spans="1:8">
      <c r="A11" s="34">
        <v>641</v>
      </c>
      <c r="B11" s="35" t="s">
        <v>34</v>
      </c>
      <c r="C11" s="88">
        <v>10</v>
      </c>
      <c r="D11" s="27">
        <v>0</v>
      </c>
      <c r="E11" s="27">
        <f>C11</f>
        <v>10</v>
      </c>
    </row>
    <row r="12" spans="1:8" ht="25.5">
      <c r="A12" s="32">
        <v>65</v>
      </c>
      <c r="B12" s="33" t="s">
        <v>97</v>
      </c>
      <c r="C12" s="25">
        <f>C13</f>
        <v>3235000</v>
      </c>
      <c r="D12" s="25">
        <f>D13</f>
        <v>80000</v>
      </c>
      <c r="E12" s="25">
        <f t="shared" si="0"/>
        <v>3315000</v>
      </c>
    </row>
    <row r="13" spans="1:8">
      <c r="A13" s="34">
        <v>652</v>
      </c>
      <c r="B13" s="35" t="s">
        <v>98</v>
      </c>
      <c r="C13" s="88">
        <f>3230000+5000</f>
        <v>3235000</v>
      </c>
      <c r="D13" s="27">
        <v>80000</v>
      </c>
      <c r="E13" s="27">
        <f>C13+D13</f>
        <v>3315000</v>
      </c>
    </row>
    <row r="14" spans="1:8" ht="25.5">
      <c r="A14" s="32" t="s">
        <v>35</v>
      </c>
      <c r="B14" s="33" t="s">
        <v>36</v>
      </c>
      <c r="C14" s="25">
        <f>C15+C16</f>
        <v>42990</v>
      </c>
      <c r="D14" s="25">
        <f>D15+D16</f>
        <v>133772</v>
      </c>
      <c r="E14" s="25">
        <f t="shared" si="0"/>
        <v>176762</v>
      </c>
    </row>
    <row r="15" spans="1:8">
      <c r="A15" s="34" t="s">
        <v>37</v>
      </c>
      <c r="B15" s="35" t="s">
        <v>38</v>
      </c>
      <c r="C15" s="88">
        <v>19990</v>
      </c>
      <c r="D15" s="27">
        <v>30000</v>
      </c>
      <c r="E15" s="27">
        <f>C15+D15</f>
        <v>49990</v>
      </c>
    </row>
    <row r="16" spans="1:8">
      <c r="A16" s="34">
        <v>663</v>
      </c>
      <c r="B16" s="35" t="s">
        <v>101</v>
      </c>
      <c r="C16" s="88">
        <v>23000</v>
      </c>
      <c r="D16" s="27">
        <v>103772</v>
      </c>
      <c r="E16" s="27">
        <f>C16+D16</f>
        <v>126772</v>
      </c>
    </row>
    <row r="17" spans="1:10" ht="25.5">
      <c r="A17" s="32">
        <v>67</v>
      </c>
      <c r="B17" s="33" t="s">
        <v>64</v>
      </c>
      <c r="C17" s="25">
        <f>C18</f>
        <v>12674800</v>
      </c>
      <c r="D17" s="25">
        <f>D18</f>
        <v>-146884</v>
      </c>
      <c r="E17" s="25">
        <f t="shared" si="0"/>
        <v>12527916</v>
      </c>
    </row>
    <row r="18" spans="1:10" ht="25.5">
      <c r="A18" s="34">
        <v>671</v>
      </c>
      <c r="B18" s="35" t="s">
        <v>65</v>
      </c>
      <c r="C18" s="88">
        <v>12674800</v>
      </c>
      <c r="D18" s="27">
        <v>-146884</v>
      </c>
      <c r="E18" s="27">
        <f t="shared" si="0"/>
        <v>12527916</v>
      </c>
      <c r="I18" s="8"/>
      <c r="J18" s="8"/>
    </row>
    <row r="19" spans="1:10">
      <c r="A19" s="32">
        <v>72</v>
      </c>
      <c r="B19" s="33" t="s">
        <v>111</v>
      </c>
      <c r="C19" s="25">
        <f>C20</f>
        <v>0</v>
      </c>
      <c r="D19" s="25">
        <f t="shared" ref="D19:E19" si="1">D20</f>
        <v>1500</v>
      </c>
      <c r="E19" s="25">
        <f t="shared" si="1"/>
        <v>1500</v>
      </c>
      <c r="I19" s="8"/>
      <c r="J19" s="8"/>
    </row>
    <row r="20" spans="1:10">
      <c r="A20" s="34">
        <v>722</v>
      </c>
      <c r="B20" s="35" t="s">
        <v>112</v>
      </c>
      <c r="C20" s="88">
        <v>0</v>
      </c>
      <c r="D20" s="88">
        <v>1500</v>
      </c>
      <c r="E20" s="88">
        <f>C20+D20</f>
        <v>1500</v>
      </c>
      <c r="I20" s="8"/>
      <c r="J20" s="8"/>
    </row>
    <row r="21" spans="1:10">
      <c r="A21" s="29" t="s">
        <v>41</v>
      </c>
      <c r="B21" s="30" t="s">
        <v>42</v>
      </c>
      <c r="C21" s="30">
        <f>+C22+C26+C32</f>
        <v>15927805</v>
      </c>
      <c r="D21" s="30">
        <f>+D22+D26+D32</f>
        <v>-12091</v>
      </c>
      <c r="E21" s="30">
        <f>+E22+E26+E32</f>
        <v>15915714</v>
      </c>
      <c r="H21" s="8"/>
      <c r="I21" s="8"/>
    </row>
    <row r="22" spans="1:10">
      <c r="A22" s="82" t="s">
        <v>0</v>
      </c>
      <c r="B22" s="83" t="s">
        <v>1</v>
      </c>
      <c r="C22" s="25">
        <f>SUM(C23:C25)</f>
        <v>12622500</v>
      </c>
      <c r="D22" s="25">
        <f t="shared" ref="D22:E22" si="2">SUM(D23:D25)</f>
        <v>-304500</v>
      </c>
      <c r="E22" s="25">
        <f t="shared" si="2"/>
        <v>12318000</v>
      </c>
      <c r="I22" s="8"/>
    </row>
    <row r="23" spans="1:10">
      <c r="A23" s="84" t="s">
        <v>2</v>
      </c>
      <c r="B23" s="85" t="s">
        <v>3</v>
      </c>
      <c r="C23" s="88">
        <f>'POSEBAN DIO'!C13+'POSEBAN DIO'!C49+'POSEBAN DIO'!C57+'POSEBAN DIO'!C65</f>
        <v>9790100</v>
      </c>
      <c r="D23" s="88">
        <f>'POSEBAN DIO'!D13+'POSEBAN DIO'!D49+'POSEBAN DIO'!D57+'POSEBAN DIO'!D65</f>
        <v>-392200</v>
      </c>
      <c r="E23" s="88">
        <f t="shared" ref="E23:E34" si="3">C23+D23</f>
        <v>9397900</v>
      </c>
    </row>
    <row r="24" spans="1:10">
      <c r="A24" s="84" t="s">
        <v>4</v>
      </c>
      <c r="B24" s="85" t="s">
        <v>5</v>
      </c>
      <c r="C24" s="88">
        <f>'POSEBAN DIO'!C14</f>
        <v>1361200</v>
      </c>
      <c r="D24" s="88">
        <f>'POSEBAN DIO'!D14</f>
        <v>130000</v>
      </c>
      <c r="E24" s="88">
        <f t="shared" si="3"/>
        <v>1491200</v>
      </c>
    </row>
    <row r="25" spans="1:10">
      <c r="A25" s="84" t="s">
        <v>6</v>
      </c>
      <c r="B25" s="85" t="s">
        <v>7</v>
      </c>
      <c r="C25" s="88">
        <f>'POSEBAN DIO'!C15+'POSEBAN DIO'!C50+'POSEBAN DIO'!C58+'POSEBAN DIO'!C66</f>
        <v>1471200</v>
      </c>
      <c r="D25" s="88">
        <f>'POSEBAN DIO'!D15+'POSEBAN DIO'!D50+'POSEBAN DIO'!D58+'POSEBAN DIO'!D66</f>
        <v>-42300</v>
      </c>
      <c r="E25" s="88">
        <f t="shared" si="3"/>
        <v>1428900</v>
      </c>
    </row>
    <row r="26" spans="1:10">
      <c r="A26" s="82" t="s">
        <v>8</v>
      </c>
      <c r="B26" s="83" t="s">
        <v>9</v>
      </c>
      <c r="C26" s="25">
        <f>SUM(C27:C31)</f>
        <v>3288805</v>
      </c>
      <c r="D26" s="25">
        <f t="shared" ref="D26:E26" si="4">SUM(D27:D31)</f>
        <v>292409</v>
      </c>
      <c r="E26" s="25">
        <f t="shared" si="4"/>
        <v>3581214</v>
      </c>
    </row>
    <row r="27" spans="1:10">
      <c r="A27" s="84" t="s">
        <v>10</v>
      </c>
      <c r="B27" s="85" t="s">
        <v>11</v>
      </c>
      <c r="C27" s="88">
        <f>'POSEBAN DIO'!C26+'POSEBAN DIO'!C52+'POSEBAN DIO'!C60+'POSEBAN DIO'!C75</f>
        <v>551545</v>
      </c>
      <c r="D27" s="88">
        <f>'POSEBAN DIO'!D26+'POSEBAN DIO'!D52+'POSEBAN DIO'!D60+'POSEBAN DIO'!D75</f>
        <v>74152</v>
      </c>
      <c r="E27" s="88">
        <f t="shared" si="3"/>
        <v>625697</v>
      </c>
    </row>
    <row r="28" spans="1:10">
      <c r="A28" s="84" t="s">
        <v>12</v>
      </c>
      <c r="B28" s="85" t="s">
        <v>13</v>
      </c>
      <c r="C28" s="88">
        <f>'POSEBAN DIO'!C17+'POSEBAN DIO'!C22+'POSEBAN DIO'!C27+'POSEBAN DIO'!C39+'POSEBAN DIO'!C76</f>
        <v>2090000</v>
      </c>
      <c r="D28" s="88">
        <f>'POSEBAN DIO'!D17+'POSEBAN DIO'!D22+'POSEBAN DIO'!D27+'POSEBAN DIO'!D39+'POSEBAN DIO'!D76</f>
        <v>79516</v>
      </c>
      <c r="E28" s="88">
        <f t="shared" si="3"/>
        <v>2169516</v>
      </c>
    </row>
    <row r="29" spans="1:10">
      <c r="A29" s="84" t="s">
        <v>14</v>
      </c>
      <c r="B29" s="85" t="s">
        <v>15</v>
      </c>
      <c r="C29" s="88">
        <f>'POSEBAN DIO'!C28+'POSEBAN DIO'!C35+'POSEBAN DIO'!C44+'POSEBAN DIO'!C71</f>
        <v>504260</v>
      </c>
      <c r="D29" s="88">
        <f>'POSEBAN DIO'!D28+'POSEBAN DIO'!D35+'POSEBAN DIO'!D44+'POSEBAN DIO'!D71</f>
        <v>145241</v>
      </c>
      <c r="E29" s="88">
        <f t="shared" si="3"/>
        <v>649501</v>
      </c>
    </row>
    <row r="30" spans="1:10">
      <c r="A30" s="84" t="s">
        <v>43</v>
      </c>
      <c r="B30" s="85" t="s">
        <v>44</v>
      </c>
      <c r="C30" s="88">
        <v>0</v>
      </c>
      <c r="D30" s="88">
        <v>0</v>
      </c>
      <c r="E30" s="88">
        <f t="shared" si="3"/>
        <v>0</v>
      </c>
    </row>
    <row r="31" spans="1:10">
      <c r="A31" s="84" t="s">
        <v>16</v>
      </c>
      <c r="B31" s="85" t="s">
        <v>17</v>
      </c>
      <c r="C31" s="88">
        <f>'POSEBAN DIO'!C18+'POSEBAN DIO'!C29+'POSEBAN DIO'!C40</f>
        <v>143000</v>
      </c>
      <c r="D31" s="88">
        <f>'POSEBAN DIO'!D18+'POSEBAN DIO'!D29+'POSEBAN DIO'!D40</f>
        <v>-6500</v>
      </c>
      <c r="E31" s="88">
        <f t="shared" si="3"/>
        <v>136500</v>
      </c>
    </row>
    <row r="32" spans="1:10">
      <c r="A32" s="82" t="s">
        <v>18</v>
      </c>
      <c r="B32" s="83" t="s">
        <v>19</v>
      </c>
      <c r="C32" s="25">
        <f>SUM(C33:C34)</f>
        <v>16500</v>
      </c>
      <c r="D32" s="25">
        <f t="shared" ref="D32:E32" si="5">SUM(D33:D34)</f>
        <v>0</v>
      </c>
      <c r="E32" s="25">
        <f t="shared" si="5"/>
        <v>16500</v>
      </c>
    </row>
    <row r="33" spans="1:5">
      <c r="A33" s="84" t="s">
        <v>45</v>
      </c>
      <c r="B33" s="85" t="s">
        <v>46</v>
      </c>
      <c r="C33" s="88">
        <v>0</v>
      </c>
      <c r="D33" s="88">
        <v>0</v>
      </c>
      <c r="E33" s="88">
        <f t="shared" si="3"/>
        <v>0</v>
      </c>
    </row>
    <row r="34" spans="1:5">
      <c r="A34" s="84" t="s">
        <v>20</v>
      </c>
      <c r="B34" s="85" t="s">
        <v>21</v>
      </c>
      <c r="C34" s="88">
        <f>'POSEBAN DIO'!C31</f>
        <v>16500</v>
      </c>
      <c r="D34" s="88">
        <f>'POSEBAN DIO'!D31</f>
        <v>0</v>
      </c>
      <c r="E34" s="88">
        <f t="shared" si="3"/>
        <v>16500</v>
      </c>
    </row>
    <row r="35" spans="1:5">
      <c r="A35" s="29" t="s">
        <v>47</v>
      </c>
      <c r="B35" s="30" t="s">
        <v>48</v>
      </c>
      <c r="C35" s="30">
        <f>+C36+C38</f>
        <v>182500</v>
      </c>
      <c r="D35" s="30">
        <f>+D36+D38</f>
        <v>185244</v>
      </c>
      <c r="E35" s="30">
        <f>C35+D35</f>
        <v>367744</v>
      </c>
    </row>
    <row r="36" spans="1:5">
      <c r="A36" s="76">
        <v>41</v>
      </c>
      <c r="B36" s="33" t="s">
        <v>104</v>
      </c>
      <c r="C36" s="25">
        <f>+C37</f>
        <v>0</v>
      </c>
      <c r="D36" s="25">
        <f>+D37</f>
        <v>0</v>
      </c>
      <c r="E36" s="25">
        <f>C36+D36</f>
        <v>0</v>
      </c>
    </row>
    <row r="37" spans="1:5">
      <c r="A37" s="77">
        <v>412</v>
      </c>
      <c r="B37" s="35" t="s">
        <v>105</v>
      </c>
      <c r="C37" s="88">
        <v>0</v>
      </c>
      <c r="D37" s="88">
        <v>0</v>
      </c>
      <c r="E37" s="88">
        <f t="shared" ref="E37:E39" si="6">C37+D37</f>
        <v>0</v>
      </c>
    </row>
    <row r="38" spans="1:5">
      <c r="A38" s="36" t="s">
        <v>22</v>
      </c>
      <c r="B38" s="33" t="s">
        <v>23</v>
      </c>
      <c r="C38" s="25">
        <f>+C39</f>
        <v>182500</v>
      </c>
      <c r="D38" s="25">
        <f>+D39</f>
        <v>185244</v>
      </c>
      <c r="E38" s="25">
        <f t="shared" si="6"/>
        <v>367744</v>
      </c>
    </row>
    <row r="39" spans="1:5">
      <c r="A39" s="37" t="s">
        <v>24</v>
      </c>
      <c r="B39" s="35" t="s">
        <v>25</v>
      </c>
      <c r="C39" s="88">
        <f>'POSEBAN DIO'!C78+'POSEBAN DIO'!C83</f>
        <v>182500</v>
      </c>
      <c r="D39" s="88">
        <f>'POSEBAN DIO'!D78+'POSEBAN DIO'!D83+'POSEBAN DIO'!D87+'POSEBAN DIO'!D91</f>
        <v>185244</v>
      </c>
      <c r="E39" s="88">
        <f t="shared" si="6"/>
        <v>367744</v>
      </c>
    </row>
    <row r="40" spans="1:5">
      <c r="A40" s="37"/>
      <c r="B40" s="35"/>
      <c r="C40" s="25"/>
      <c r="D40" s="25"/>
      <c r="E40" s="25"/>
    </row>
    <row r="41" spans="1:5">
      <c r="A41" s="40" t="s">
        <v>49</v>
      </c>
      <c r="B41" s="11"/>
      <c r="C41" s="25"/>
      <c r="D41" s="25"/>
      <c r="E41" s="25"/>
    </row>
    <row r="42" spans="1:5">
      <c r="A42" s="29" t="s">
        <v>50</v>
      </c>
      <c r="B42" s="30" t="s">
        <v>51</v>
      </c>
      <c r="C42" s="30">
        <v>0</v>
      </c>
      <c r="D42" s="30">
        <v>0</v>
      </c>
      <c r="E42" s="30">
        <v>0</v>
      </c>
    </row>
    <row r="43" spans="1:5">
      <c r="A43" s="29" t="s">
        <v>52</v>
      </c>
      <c r="B43" s="30" t="s">
        <v>53</v>
      </c>
      <c r="C43" s="30">
        <v>0</v>
      </c>
      <c r="D43" s="30">
        <v>0</v>
      </c>
      <c r="E43" s="30">
        <v>0</v>
      </c>
    </row>
    <row r="44" spans="1:5">
      <c r="A44" s="37"/>
      <c r="B44" s="35"/>
      <c r="C44" s="25"/>
      <c r="D44" s="25"/>
      <c r="E44" s="25"/>
    </row>
    <row r="45" spans="1:5">
      <c r="A45" s="40" t="s">
        <v>103</v>
      </c>
      <c r="B45" s="35"/>
      <c r="C45" s="25"/>
      <c r="D45" s="25"/>
      <c r="E45" s="25"/>
    </row>
    <row r="46" spans="1:5">
      <c r="A46" s="29" t="s">
        <v>54</v>
      </c>
      <c r="B46" s="30" t="s">
        <v>55</v>
      </c>
      <c r="C46" s="30">
        <f>C47</f>
        <v>97505</v>
      </c>
      <c r="D46" s="30">
        <f>D47</f>
        <v>0</v>
      </c>
      <c r="E46" s="30">
        <f>C46+D46</f>
        <v>97505</v>
      </c>
    </row>
    <row r="47" spans="1:5">
      <c r="A47" s="36" t="s">
        <v>56</v>
      </c>
      <c r="B47" s="33" t="s">
        <v>57</v>
      </c>
      <c r="C47" s="25">
        <f>C48</f>
        <v>97505</v>
      </c>
      <c r="D47" s="25">
        <f>D48</f>
        <v>0</v>
      </c>
      <c r="E47" s="25">
        <f>C47+D47</f>
        <v>97505</v>
      </c>
    </row>
    <row r="48" spans="1:5">
      <c r="A48" s="37" t="s">
        <v>58</v>
      </c>
      <c r="B48" s="35" t="s">
        <v>59</v>
      </c>
      <c r="C48" s="88">
        <v>97505</v>
      </c>
      <c r="D48" s="88">
        <v>0</v>
      </c>
      <c r="E48" s="88">
        <f>C48+D48</f>
        <v>97505</v>
      </c>
    </row>
    <row r="49" spans="1:7">
      <c r="A49" s="37" t="s">
        <v>58</v>
      </c>
      <c r="B49" s="35" t="s">
        <v>60</v>
      </c>
      <c r="C49" s="25">
        <v>0</v>
      </c>
      <c r="D49" s="25"/>
      <c r="E49" s="25">
        <v>0</v>
      </c>
    </row>
    <row r="50" spans="1:7">
      <c r="A50" s="38"/>
      <c r="B50" s="26"/>
      <c r="C50" s="25"/>
      <c r="D50" s="25"/>
      <c r="E50" s="25"/>
    </row>
    <row r="51" spans="1:7">
      <c r="A51" s="38"/>
      <c r="B51" s="26"/>
      <c r="C51" s="27"/>
      <c r="D51" s="25"/>
      <c r="E51" s="25"/>
    </row>
    <row r="52" spans="1:7">
      <c r="A52" s="156"/>
      <c r="B52" s="157"/>
      <c r="C52" s="158"/>
      <c r="D52" s="159"/>
      <c r="E52" s="159"/>
      <c r="F52" s="160"/>
      <c r="G52" s="160"/>
    </row>
    <row r="53" spans="1:7">
      <c r="A53" s="161"/>
      <c r="B53" s="157"/>
      <c r="C53" s="158"/>
      <c r="D53" s="159"/>
      <c r="E53" s="159"/>
      <c r="F53" s="160"/>
      <c r="G53" s="160"/>
    </row>
    <row r="54" spans="1:7">
      <c r="A54" s="162"/>
      <c r="B54" s="162"/>
      <c r="C54" s="163"/>
      <c r="D54" s="164"/>
      <c r="E54" s="164"/>
      <c r="F54" s="160"/>
      <c r="G54" s="160"/>
    </row>
    <row r="55" spans="1:7">
      <c r="A55" s="165"/>
      <c r="B55" s="165"/>
      <c r="C55" s="166"/>
      <c r="D55" s="166"/>
      <c r="E55" s="167"/>
      <c r="F55" s="160"/>
      <c r="G55" s="168"/>
    </row>
    <row r="56" spans="1:7">
      <c r="A56" s="165"/>
      <c r="B56" s="165"/>
      <c r="C56" s="166"/>
      <c r="D56" s="166"/>
      <c r="E56" s="167"/>
      <c r="F56" s="160"/>
      <c r="G56" s="168"/>
    </row>
    <row r="57" spans="1:7">
      <c r="A57" s="165"/>
      <c r="B57" s="165"/>
      <c r="C57" s="166"/>
      <c r="D57" s="166"/>
      <c r="E57" s="167"/>
      <c r="F57" s="160"/>
      <c r="G57" s="168"/>
    </row>
    <row r="58" spans="1:7">
      <c r="A58" s="165"/>
      <c r="B58" s="165"/>
      <c r="C58" s="166"/>
      <c r="D58" s="166"/>
      <c r="E58" s="167"/>
      <c r="F58" s="160"/>
      <c r="G58" s="168"/>
    </row>
    <row r="59" spans="1:7">
      <c r="A59" s="165"/>
      <c r="B59" s="165"/>
      <c r="C59" s="166"/>
      <c r="D59" s="166"/>
      <c r="E59" s="167"/>
      <c r="F59" s="160"/>
      <c r="G59" s="168"/>
    </row>
    <row r="60" spans="1:7">
      <c r="A60" s="165"/>
      <c r="B60" s="165"/>
      <c r="C60" s="166"/>
      <c r="D60" s="166"/>
      <c r="E60" s="167"/>
      <c r="F60" s="160"/>
      <c r="G60" s="168"/>
    </row>
    <row r="61" spans="1:7">
      <c r="A61" s="169"/>
      <c r="B61" s="170"/>
      <c r="C61" s="167"/>
      <c r="D61" s="167"/>
      <c r="E61" s="167"/>
      <c r="F61" s="160"/>
      <c r="G61" s="160"/>
    </row>
    <row r="62" spans="1:7">
      <c r="A62" s="169"/>
      <c r="B62" s="170"/>
      <c r="C62" s="167"/>
      <c r="D62" s="167"/>
      <c r="E62" s="167"/>
      <c r="F62" s="160"/>
      <c r="G62" s="160"/>
    </row>
    <row r="63" spans="1:7">
      <c r="A63" s="154"/>
      <c r="B63" s="154"/>
      <c r="C63" s="155"/>
      <c r="D63" s="155"/>
      <c r="E63" s="155"/>
      <c r="F63" s="160"/>
      <c r="G63" s="160"/>
    </row>
    <row r="64" spans="1:7">
      <c r="A64" s="154"/>
      <c r="B64" s="154"/>
      <c r="C64" s="155"/>
      <c r="D64" s="155"/>
      <c r="E64" s="155"/>
      <c r="F64" s="160"/>
      <c r="G64" s="160"/>
    </row>
    <row r="65" spans="1:7">
      <c r="A65" s="154"/>
      <c r="B65" s="154"/>
      <c r="C65" s="155"/>
      <c r="D65" s="155"/>
      <c r="E65" s="155"/>
      <c r="F65" s="160"/>
      <c r="G65" s="160"/>
    </row>
    <row r="66" spans="1:7">
      <c r="A66" s="154"/>
      <c r="B66" s="154"/>
      <c r="C66" s="155"/>
      <c r="D66" s="155"/>
      <c r="E66" s="155"/>
      <c r="F66" s="160"/>
      <c r="G66" s="160"/>
    </row>
    <row r="67" spans="1:7">
      <c r="A67" s="154"/>
      <c r="B67" s="154"/>
      <c r="C67" s="155"/>
      <c r="D67" s="155"/>
      <c r="E67" s="155"/>
      <c r="F67" s="160"/>
      <c r="G67" s="160"/>
    </row>
    <row r="68" spans="1:7">
      <c r="A68" s="154"/>
      <c r="B68" s="154"/>
      <c r="C68" s="155"/>
      <c r="D68" s="155"/>
      <c r="E68" s="155"/>
      <c r="F68" s="160"/>
      <c r="G68" s="160"/>
    </row>
    <row r="69" spans="1:7">
      <c r="A69" s="143"/>
      <c r="B69" s="143"/>
      <c r="C69" s="6"/>
      <c r="D69" s="6"/>
      <c r="E69" s="6"/>
    </row>
    <row r="70" spans="1:7">
      <c r="C70" s="7"/>
      <c r="D70" s="7"/>
      <c r="E70" s="7"/>
    </row>
  </sheetData>
  <mergeCells count="11">
    <mergeCell ref="A64:B64"/>
    <mergeCell ref="A2:E3"/>
    <mergeCell ref="A1:E1"/>
    <mergeCell ref="A4:B4"/>
    <mergeCell ref="A54:B54"/>
    <mergeCell ref="A63:B63"/>
    <mergeCell ref="A65:B65"/>
    <mergeCell ref="A66:B66"/>
    <mergeCell ref="A67:B67"/>
    <mergeCell ref="A68:B68"/>
    <mergeCell ref="A69:B69"/>
  </mergeCells>
  <pageMargins left="0.7" right="0.7" top="0.75" bottom="0.75" header="0.3" footer="0.3"/>
  <pageSetup paperSize="9" scale="88" orientation="portrait" verticalDpi="4294967294" r:id="rId1"/>
  <rowBreaks count="1" manualBreakCount="1">
    <brk id="6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3"/>
  <sheetViews>
    <sheetView topLeftCell="A19" zoomScale="140" zoomScaleNormal="140" workbookViewId="0">
      <selection activeCell="A100" sqref="A100"/>
    </sheetView>
  </sheetViews>
  <sheetFormatPr defaultRowHeight="15"/>
  <cols>
    <col min="2" max="2" width="57.7109375" customWidth="1"/>
    <col min="3" max="3" width="12.28515625" customWidth="1"/>
    <col min="4" max="4" width="10.85546875" customWidth="1"/>
    <col min="5" max="5" width="11.28515625" customWidth="1"/>
    <col min="8" max="9" width="11" bestFit="1" customWidth="1"/>
    <col min="10" max="10" width="10.140625" bestFit="1" customWidth="1"/>
  </cols>
  <sheetData>
    <row r="1" spans="1:9">
      <c r="A1" s="151" t="s">
        <v>26</v>
      </c>
      <c r="B1" s="151"/>
      <c r="C1" s="151"/>
      <c r="D1" s="151"/>
      <c r="E1" s="151"/>
    </row>
    <row r="2" spans="1:9" ht="15.75" customHeight="1">
      <c r="A2" s="152" t="s">
        <v>84</v>
      </c>
      <c r="B2" s="152"/>
      <c r="C2" s="152"/>
      <c r="D2" s="152"/>
      <c r="E2" s="152"/>
    </row>
    <row r="3" spans="1:9" ht="15.75" customHeight="1">
      <c r="A3" s="153" t="s">
        <v>118</v>
      </c>
      <c r="B3" s="153"/>
      <c r="C3" s="153"/>
      <c r="D3" s="153"/>
      <c r="E3" s="153"/>
    </row>
    <row r="4" spans="1:9">
      <c r="A4" s="153"/>
      <c r="B4" s="153"/>
      <c r="C4" s="153"/>
      <c r="D4" s="153"/>
      <c r="E4" s="153"/>
    </row>
    <row r="5" spans="1:9" ht="30">
      <c r="A5" s="9"/>
      <c r="B5" s="10"/>
      <c r="C5" s="94" t="s">
        <v>115</v>
      </c>
      <c r="D5" s="12" t="s">
        <v>110</v>
      </c>
      <c r="E5" s="13" t="s">
        <v>114</v>
      </c>
    </row>
    <row r="6" spans="1:9">
      <c r="A6" s="14" t="s">
        <v>102</v>
      </c>
      <c r="B6" s="14"/>
      <c r="C6" s="15">
        <f>C7</f>
        <v>16110305</v>
      </c>
      <c r="D6" s="15">
        <f t="shared" ref="D6:E6" si="0">D7</f>
        <v>173153</v>
      </c>
      <c r="E6" s="15">
        <f t="shared" si="0"/>
        <v>16283458</v>
      </c>
      <c r="G6" s="93"/>
    </row>
    <row r="7" spans="1:9">
      <c r="A7" s="16" t="s">
        <v>87</v>
      </c>
      <c r="B7" s="16"/>
      <c r="C7" s="17">
        <f>C8</f>
        <v>16110305</v>
      </c>
      <c r="D7" s="17">
        <f t="shared" ref="D7:E7" si="1">D8</f>
        <v>173153</v>
      </c>
      <c r="E7" s="17">
        <f t="shared" si="1"/>
        <v>16283458</v>
      </c>
    </row>
    <row r="8" spans="1:9">
      <c r="A8" s="18" t="s">
        <v>88</v>
      </c>
      <c r="B8" s="18"/>
      <c r="C8" s="19">
        <f>C9+C45+C53+C61+C67+C79</f>
        <v>16110305</v>
      </c>
      <c r="D8" s="19">
        <f t="shared" ref="D8:E8" si="2">D9+D45+D53+D61+D67+D79</f>
        <v>173153</v>
      </c>
      <c r="E8" s="19">
        <f t="shared" si="2"/>
        <v>16283458</v>
      </c>
    </row>
    <row r="9" spans="1:9">
      <c r="A9" s="20" t="s">
        <v>89</v>
      </c>
      <c r="B9" s="20"/>
      <c r="C9" s="21">
        <f>C10+C19+C23+C32+C36+C41</f>
        <v>15793560</v>
      </c>
      <c r="D9" s="21">
        <f t="shared" ref="D9:E9" si="3">D10+D19+D23+D32+D36+D41</f>
        <v>-14239</v>
      </c>
      <c r="E9" s="21">
        <f t="shared" si="3"/>
        <v>15779321</v>
      </c>
      <c r="H9" s="25"/>
    </row>
    <row r="10" spans="1:9">
      <c r="A10" s="122" t="s">
        <v>90</v>
      </c>
      <c r="B10" s="104"/>
      <c r="C10" s="105">
        <f>C11</f>
        <v>12664800</v>
      </c>
      <c r="D10" s="105">
        <f t="shared" ref="D10:E10" si="4">D11</f>
        <v>-140000</v>
      </c>
      <c r="E10" s="106">
        <f t="shared" si="4"/>
        <v>12524800</v>
      </c>
      <c r="H10" s="25"/>
      <c r="I10" s="89"/>
    </row>
    <row r="11" spans="1:9">
      <c r="A11" s="22" t="s">
        <v>91</v>
      </c>
      <c r="B11" s="22"/>
      <c r="C11" s="23">
        <f>C12+C16</f>
        <v>12664800</v>
      </c>
      <c r="D11" s="23">
        <f t="shared" ref="D11:E11" si="5">D12+D16</f>
        <v>-140000</v>
      </c>
      <c r="E11" s="23">
        <f t="shared" si="5"/>
        <v>12524800</v>
      </c>
      <c r="H11" s="25"/>
      <c r="I11" s="89"/>
    </row>
    <row r="12" spans="1:9" s="99" customFormat="1" ht="12.75">
      <c r="A12" s="101" t="s">
        <v>0</v>
      </c>
      <c r="B12" s="101" t="s">
        <v>1</v>
      </c>
      <c r="C12" s="121">
        <v>12534800</v>
      </c>
      <c r="D12" s="121">
        <v>-300000</v>
      </c>
      <c r="E12" s="121">
        <v>12234800</v>
      </c>
    </row>
    <row r="13" spans="1:9" s="99" customFormat="1" ht="12.75">
      <c r="A13" s="26" t="s">
        <v>2</v>
      </c>
      <c r="B13" s="102" t="s">
        <v>3</v>
      </c>
      <c r="C13" s="100">
        <v>9716700</v>
      </c>
      <c r="D13" s="100">
        <v>-390000</v>
      </c>
      <c r="E13" s="100">
        <v>9326700</v>
      </c>
    </row>
    <row r="14" spans="1:9" s="99" customFormat="1" ht="12.75">
      <c r="A14" s="26" t="s">
        <v>4</v>
      </c>
      <c r="B14" s="26" t="s">
        <v>5</v>
      </c>
      <c r="C14" s="100">
        <v>1361200</v>
      </c>
      <c r="D14" s="100">
        <v>130000</v>
      </c>
      <c r="E14" s="100">
        <v>1491200</v>
      </c>
    </row>
    <row r="15" spans="1:9" s="99" customFormat="1" ht="12.75">
      <c r="A15" s="26" t="s">
        <v>6</v>
      </c>
      <c r="B15" s="26" t="s">
        <v>7</v>
      </c>
      <c r="C15" s="100">
        <v>1456900</v>
      </c>
      <c r="D15" s="100">
        <v>-40000</v>
      </c>
      <c r="E15" s="100">
        <v>1416900</v>
      </c>
    </row>
    <row r="16" spans="1:9" s="99" customFormat="1" ht="12.75">
      <c r="A16" s="101" t="s">
        <v>8</v>
      </c>
      <c r="B16" s="101" t="s">
        <v>9</v>
      </c>
      <c r="C16" s="121">
        <v>130000</v>
      </c>
      <c r="D16" s="121">
        <v>160000</v>
      </c>
      <c r="E16" s="121">
        <v>290000</v>
      </c>
    </row>
    <row r="17" spans="1:5" s="99" customFormat="1" ht="12.75">
      <c r="A17" s="26" t="s">
        <v>12</v>
      </c>
      <c r="B17" s="26" t="s">
        <v>13</v>
      </c>
      <c r="C17" s="100">
        <v>90000</v>
      </c>
      <c r="D17" s="100">
        <v>170000</v>
      </c>
      <c r="E17" s="100">
        <v>260000</v>
      </c>
    </row>
    <row r="18" spans="1:5" s="99" customFormat="1" ht="12.75">
      <c r="A18" s="26" t="s">
        <v>16</v>
      </c>
      <c r="B18" s="24" t="s">
        <v>17</v>
      </c>
      <c r="C18" s="100">
        <v>40000</v>
      </c>
      <c r="D18" s="100">
        <v>-10000</v>
      </c>
      <c r="E18" s="100">
        <v>30000</v>
      </c>
    </row>
    <row r="19" spans="1:5" s="99" customFormat="1" ht="12.75">
      <c r="A19" s="122" t="s">
        <v>126</v>
      </c>
      <c r="B19" s="104" t="s">
        <v>63</v>
      </c>
      <c r="C19" s="105">
        <v>20000</v>
      </c>
      <c r="D19" s="105">
        <v>30000</v>
      </c>
      <c r="E19" s="106">
        <v>50000</v>
      </c>
    </row>
    <row r="20" spans="1:5" s="99" customFormat="1" ht="16.5" customHeight="1">
      <c r="A20" s="119" t="s">
        <v>91</v>
      </c>
      <c r="B20" s="119"/>
      <c r="C20" s="120">
        <v>20000</v>
      </c>
      <c r="D20" s="120">
        <v>30000</v>
      </c>
      <c r="E20" s="120">
        <v>50000</v>
      </c>
    </row>
    <row r="21" spans="1:5" s="99" customFormat="1" ht="12.75">
      <c r="A21" s="107" t="s">
        <v>8</v>
      </c>
      <c r="B21" s="108" t="s">
        <v>9</v>
      </c>
      <c r="C21" s="109">
        <v>20000</v>
      </c>
      <c r="D21" s="109">
        <v>30000</v>
      </c>
      <c r="E21" s="110">
        <v>50000</v>
      </c>
    </row>
    <row r="22" spans="1:5" s="99" customFormat="1" ht="12.75">
      <c r="A22" s="111" t="s">
        <v>12</v>
      </c>
      <c r="B22" s="112" t="s">
        <v>13</v>
      </c>
      <c r="C22" s="113">
        <v>20000</v>
      </c>
      <c r="D22" s="113">
        <v>30000</v>
      </c>
      <c r="E22" s="114">
        <v>50000</v>
      </c>
    </row>
    <row r="23" spans="1:5" s="99" customFormat="1" ht="12.75">
      <c r="A23" s="103" t="s">
        <v>127</v>
      </c>
      <c r="B23" s="104" t="s">
        <v>120</v>
      </c>
      <c r="C23" s="105">
        <v>3080760</v>
      </c>
      <c r="D23" s="105">
        <v>91636</v>
      </c>
      <c r="E23" s="106">
        <v>3172396</v>
      </c>
    </row>
    <row r="24" spans="1:5" s="99" customFormat="1" ht="19.5" customHeight="1">
      <c r="A24" s="119" t="s">
        <v>91</v>
      </c>
      <c r="B24" s="119"/>
      <c r="C24" s="120">
        <v>3080760</v>
      </c>
      <c r="D24" s="120">
        <v>91636</v>
      </c>
      <c r="E24" s="120">
        <v>3172396</v>
      </c>
    </row>
    <row r="25" spans="1:5" s="99" customFormat="1" ht="12.75">
      <c r="A25" s="107" t="s">
        <v>8</v>
      </c>
      <c r="B25" s="108" t="s">
        <v>9</v>
      </c>
      <c r="C25" s="109">
        <v>3064260</v>
      </c>
      <c r="D25" s="109">
        <v>91636</v>
      </c>
      <c r="E25" s="110">
        <v>3155896</v>
      </c>
    </row>
    <row r="26" spans="1:5" s="99" customFormat="1" ht="12.75">
      <c r="A26" s="111" t="s">
        <v>10</v>
      </c>
      <c r="B26" s="112" t="s">
        <v>11</v>
      </c>
      <c r="C26" s="113">
        <v>525000</v>
      </c>
      <c r="D26" s="113">
        <v>72000</v>
      </c>
      <c r="E26" s="114">
        <v>597000</v>
      </c>
    </row>
    <row r="27" spans="1:5" s="99" customFormat="1" ht="12.75">
      <c r="A27" s="111" t="s">
        <v>12</v>
      </c>
      <c r="B27" s="112" t="s">
        <v>13</v>
      </c>
      <c r="C27" s="113">
        <v>1950000</v>
      </c>
      <c r="D27" s="113">
        <v>-134864</v>
      </c>
      <c r="E27" s="114">
        <v>1815136</v>
      </c>
    </row>
    <row r="28" spans="1:5" s="99" customFormat="1" ht="12.75">
      <c r="A28" s="111" t="s">
        <v>14</v>
      </c>
      <c r="B28" s="112" t="s">
        <v>15</v>
      </c>
      <c r="C28" s="113">
        <v>489260</v>
      </c>
      <c r="D28" s="113">
        <v>148000</v>
      </c>
      <c r="E28" s="114">
        <v>637260</v>
      </c>
    </row>
    <row r="29" spans="1:5" s="99" customFormat="1" ht="12.75">
      <c r="A29" s="111" t="s">
        <v>16</v>
      </c>
      <c r="B29" s="112" t="s">
        <v>17</v>
      </c>
      <c r="C29" s="113">
        <v>100000</v>
      </c>
      <c r="D29" s="113">
        <v>6500</v>
      </c>
      <c r="E29" s="114">
        <v>106500</v>
      </c>
    </row>
    <row r="30" spans="1:5" s="99" customFormat="1" ht="12.75">
      <c r="A30" s="107" t="s">
        <v>18</v>
      </c>
      <c r="B30" s="108" t="s">
        <v>19</v>
      </c>
      <c r="C30" s="109">
        <v>16500</v>
      </c>
      <c r="D30" s="109">
        <v>0</v>
      </c>
      <c r="E30" s="110">
        <v>16500</v>
      </c>
    </row>
    <row r="31" spans="1:5" s="99" customFormat="1" ht="12.75">
      <c r="A31" s="111" t="s">
        <v>20</v>
      </c>
      <c r="B31" s="112" t="s">
        <v>21</v>
      </c>
      <c r="C31" s="113">
        <v>16500</v>
      </c>
      <c r="D31" s="113">
        <v>0</v>
      </c>
      <c r="E31" s="114">
        <v>16500</v>
      </c>
    </row>
    <row r="32" spans="1:5" s="99" customFormat="1" ht="12.75">
      <c r="A32" s="103" t="s">
        <v>128</v>
      </c>
      <c r="B32" s="104" t="s">
        <v>130</v>
      </c>
      <c r="C32" s="105">
        <v>0</v>
      </c>
      <c r="D32" s="105">
        <v>4125</v>
      </c>
      <c r="E32" s="106">
        <v>4125</v>
      </c>
    </row>
    <row r="33" spans="1:5" s="99" customFormat="1" ht="12.75">
      <c r="A33" s="119" t="s">
        <v>91</v>
      </c>
      <c r="B33" s="119"/>
      <c r="C33" s="120">
        <v>0</v>
      </c>
      <c r="D33" s="120">
        <v>4125</v>
      </c>
      <c r="E33" s="120">
        <v>4125</v>
      </c>
    </row>
    <row r="34" spans="1:5" s="99" customFormat="1" ht="12.75">
      <c r="A34" s="107" t="s">
        <v>8</v>
      </c>
      <c r="B34" s="108" t="s">
        <v>9</v>
      </c>
      <c r="C34" s="109">
        <v>0</v>
      </c>
      <c r="D34" s="109">
        <v>4125</v>
      </c>
      <c r="E34" s="110">
        <v>4125</v>
      </c>
    </row>
    <row r="35" spans="1:5" s="99" customFormat="1" ht="12.75">
      <c r="A35" s="111" t="s">
        <v>14</v>
      </c>
      <c r="B35" s="112" t="s">
        <v>15</v>
      </c>
      <c r="C35" s="113">
        <v>0</v>
      </c>
      <c r="D35" s="113">
        <v>4125</v>
      </c>
      <c r="E35" s="114">
        <v>4125</v>
      </c>
    </row>
    <row r="36" spans="1:5" s="99" customFormat="1" ht="12.75">
      <c r="A36" s="103" t="s">
        <v>129</v>
      </c>
      <c r="B36" s="104" t="s">
        <v>131</v>
      </c>
      <c r="C36" s="105">
        <v>23000</v>
      </c>
      <c r="D36" s="105">
        <v>0</v>
      </c>
      <c r="E36" s="106">
        <v>23000</v>
      </c>
    </row>
    <row r="37" spans="1:5" s="99" customFormat="1" ht="12.75">
      <c r="A37" s="119" t="s">
        <v>91</v>
      </c>
      <c r="B37" s="119"/>
      <c r="C37" s="120">
        <v>23000</v>
      </c>
      <c r="D37" s="120">
        <v>0</v>
      </c>
      <c r="E37" s="120">
        <v>23000</v>
      </c>
    </row>
    <row r="38" spans="1:5" s="99" customFormat="1" ht="12.75">
      <c r="A38" s="107" t="s">
        <v>8</v>
      </c>
      <c r="B38" s="108" t="s">
        <v>9</v>
      </c>
      <c r="C38" s="109">
        <v>23000</v>
      </c>
      <c r="D38" s="109">
        <v>0</v>
      </c>
      <c r="E38" s="110">
        <v>23000</v>
      </c>
    </row>
    <row r="39" spans="1:5" s="99" customFormat="1" ht="12.75">
      <c r="A39" s="111" t="s">
        <v>12</v>
      </c>
      <c r="B39" s="112" t="s">
        <v>13</v>
      </c>
      <c r="C39" s="113">
        <v>20000</v>
      </c>
      <c r="D39" s="113">
        <v>3000</v>
      </c>
      <c r="E39" s="114">
        <v>23000</v>
      </c>
    </row>
    <row r="40" spans="1:5" s="99" customFormat="1" ht="12.75">
      <c r="A40" s="111" t="s">
        <v>16</v>
      </c>
      <c r="B40" s="112" t="s">
        <v>17</v>
      </c>
      <c r="C40" s="113">
        <v>3000</v>
      </c>
      <c r="D40" s="113">
        <v>-3000</v>
      </c>
      <c r="E40" s="114">
        <v>0</v>
      </c>
    </row>
    <row r="41" spans="1:5" s="99" customFormat="1" ht="12.75">
      <c r="A41" s="103" t="s">
        <v>132</v>
      </c>
      <c r="B41" s="104" t="s">
        <v>106</v>
      </c>
      <c r="C41" s="105">
        <v>5000</v>
      </c>
      <c r="D41" s="105">
        <v>0</v>
      </c>
      <c r="E41" s="106">
        <v>5000</v>
      </c>
    </row>
    <row r="42" spans="1:5" s="99" customFormat="1" ht="12.75">
      <c r="A42" s="119" t="s">
        <v>91</v>
      </c>
      <c r="B42" s="119"/>
      <c r="C42" s="120">
        <v>5000</v>
      </c>
      <c r="D42" s="120">
        <v>0</v>
      </c>
      <c r="E42" s="120">
        <v>5000</v>
      </c>
    </row>
    <row r="43" spans="1:5" s="99" customFormat="1" ht="12.75">
      <c r="A43" s="107" t="s">
        <v>8</v>
      </c>
      <c r="B43" s="108" t="s">
        <v>9</v>
      </c>
      <c r="C43" s="109">
        <v>5000</v>
      </c>
      <c r="D43" s="109">
        <v>0</v>
      </c>
      <c r="E43" s="110">
        <v>5000</v>
      </c>
    </row>
    <row r="44" spans="1:5" s="99" customFormat="1" ht="12.75">
      <c r="A44" s="111" t="s">
        <v>14</v>
      </c>
      <c r="B44" s="112" t="s">
        <v>15</v>
      </c>
      <c r="C44" s="113">
        <v>5000</v>
      </c>
      <c r="D44" s="113">
        <v>0</v>
      </c>
      <c r="E44" s="114">
        <v>5000</v>
      </c>
    </row>
    <row r="45" spans="1:5" s="99" customFormat="1" ht="25.5">
      <c r="A45" s="115" t="s">
        <v>121</v>
      </c>
      <c r="B45" s="116" t="s">
        <v>92</v>
      </c>
      <c r="C45" s="117">
        <v>55000</v>
      </c>
      <c r="D45" s="117">
        <v>-2936</v>
      </c>
      <c r="E45" s="118">
        <v>52064</v>
      </c>
    </row>
    <row r="46" spans="1:5" s="99" customFormat="1" ht="12.75">
      <c r="A46" s="103" t="s">
        <v>127</v>
      </c>
      <c r="B46" s="104" t="s">
        <v>120</v>
      </c>
      <c r="C46" s="105">
        <v>55000</v>
      </c>
      <c r="D46" s="105">
        <v>-2936</v>
      </c>
      <c r="E46" s="106">
        <v>52064</v>
      </c>
    </row>
    <row r="47" spans="1:5" s="99" customFormat="1" ht="12.75">
      <c r="A47" s="119" t="s">
        <v>91</v>
      </c>
      <c r="B47" s="119"/>
      <c r="C47" s="120">
        <v>55000</v>
      </c>
      <c r="D47" s="120">
        <v>-2936</v>
      </c>
      <c r="E47" s="120">
        <v>52064</v>
      </c>
    </row>
    <row r="48" spans="1:5" s="99" customFormat="1" ht="12.75">
      <c r="A48" s="107" t="s">
        <v>0</v>
      </c>
      <c r="B48" s="108" t="s">
        <v>1</v>
      </c>
      <c r="C48" s="109">
        <v>41400</v>
      </c>
      <c r="D48" s="109">
        <v>-4300</v>
      </c>
      <c r="E48" s="110">
        <v>37100</v>
      </c>
    </row>
    <row r="49" spans="1:5" s="99" customFormat="1" ht="12.75">
      <c r="A49" s="111" t="s">
        <v>2</v>
      </c>
      <c r="B49" s="112" t="s">
        <v>3</v>
      </c>
      <c r="C49" s="113">
        <v>35400</v>
      </c>
      <c r="D49" s="113">
        <v>-3600</v>
      </c>
      <c r="E49" s="114">
        <v>31800</v>
      </c>
    </row>
    <row r="50" spans="1:5" s="99" customFormat="1" ht="12.75">
      <c r="A50" s="111" t="s">
        <v>6</v>
      </c>
      <c r="B50" s="112" t="s">
        <v>7</v>
      </c>
      <c r="C50" s="113">
        <v>6000</v>
      </c>
      <c r="D50" s="113">
        <v>-700</v>
      </c>
      <c r="E50" s="114">
        <v>5300</v>
      </c>
    </row>
    <row r="51" spans="1:5" s="99" customFormat="1" ht="12.75">
      <c r="A51" s="107" t="s">
        <v>8</v>
      </c>
      <c r="B51" s="108" t="s">
        <v>9</v>
      </c>
      <c r="C51" s="109">
        <v>13600</v>
      </c>
      <c r="D51" s="109">
        <v>1364</v>
      </c>
      <c r="E51" s="110">
        <v>14964</v>
      </c>
    </row>
    <row r="52" spans="1:5" s="99" customFormat="1" ht="12.75">
      <c r="A52" s="111" t="s">
        <v>10</v>
      </c>
      <c r="B52" s="112" t="s">
        <v>11</v>
      </c>
      <c r="C52" s="113">
        <v>13600</v>
      </c>
      <c r="D52" s="113">
        <v>1364</v>
      </c>
      <c r="E52" s="114">
        <v>14964</v>
      </c>
    </row>
    <row r="53" spans="1:5" s="99" customFormat="1" ht="25.5">
      <c r="A53" s="115" t="s">
        <v>122</v>
      </c>
      <c r="B53" s="116" t="s">
        <v>93</v>
      </c>
      <c r="C53" s="117">
        <v>14445</v>
      </c>
      <c r="D53" s="117">
        <v>-800</v>
      </c>
      <c r="E53" s="118">
        <v>13645</v>
      </c>
    </row>
    <row r="54" spans="1:5" s="99" customFormat="1" ht="12.75">
      <c r="A54" s="103" t="s">
        <v>127</v>
      </c>
      <c r="B54" s="104" t="s">
        <v>120</v>
      </c>
      <c r="C54" s="105">
        <v>14445</v>
      </c>
      <c r="D54" s="105">
        <v>-800</v>
      </c>
      <c r="E54" s="106">
        <v>13645</v>
      </c>
    </row>
    <row r="55" spans="1:5" s="99" customFormat="1" ht="12.75">
      <c r="A55" s="119" t="s">
        <v>91</v>
      </c>
      <c r="B55" s="119"/>
      <c r="C55" s="120">
        <v>14445</v>
      </c>
      <c r="D55" s="120">
        <v>-800</v>
      </c>
      <c r="E55" s="120">
        <v>13645</v>
      </c>
    </row>
    <row r="56" spans="1:5" s="99" customFormat="1" ht="12.75">
      <c r="A56" s="107" t="s">
        <v>0</v>
      </c>
      <c r="B56" s="108" t="s">
        <v>1</v>
      </c>
      <c r="C56" s="109">
        <v>14000</v>
      </c>
      <c r="D56" s="109">
        <v>-800</v>
      </c>
      <c r="E56" s="110">
        <v>13200</v>
      </c>
    </row>
    <row r="57" spans="1:5" s="99" customFormat="1" ht="12.75">
      <c r="A57" s="111" t="s">
        <v>2</v>
      </c>
      <c r="B57" s="112" t="s">
        <v>3</v>
      </c>
      <c r="C57" s="113">
        <v>12000</v>
      </c>
      <c r="D57" s="113">
        <v>-800</v>
      </c>
      <c r="E57" s="114">
        <v>11200</v>
      </c>
    </row>
    <row r="58" spans="1:5" s="99" customFormat="1" ht="12.75">
      <c r="A58" s="111" t="s">
        <v>6</v>
      </c>
      <c r="B58" s="112" t="s">
        <v>7</v>
      </c>
      <c r="C58" s="113">
        <v>2000</v>
      </c>
      <c r="D58" s="113">
        <v>0</v>
      </c>
      <c r="E58" s="114">
        <v>2000</v>
      </c>
    </row>
    <row r="59" spans="1:5" s="99" customFormat="1" ht="12.75">
      <c r="A59" s="107" t="s">
        <v>8</v>
      </c>
      <c r="B59" s="108" t="s">
        <v>9</v>
      </c>
      <c r="C59" s="109">
        <v>445</v>
      </c>
      <c r="D59" s="109">
        <v>0</v>
      </c>
      <c r="E59" s="110">
        <v>445</v>
      </c>
    </row>
    <row r="60" spans="1:5" s="99" customFormat="1" ht="12.75">
      <c r="A60" s="111" t="s">
        <v>10</v>
      </c>
      <c r="B60" s="112" t="s">
        <v>11</v>
      </c>
      <c r="C60" s="113">
        <v>445</v>
      </c>
      <c r="D60" s="113">
        <v>0</v>
      </c>
      <c r="E60" s="114">
        <v>445</v>
      </c>
    </row>
    <row r="61" spans="1:5" s="99" customFormat="1" ht="25.5">
      <c r="A61" s="115" t="s">
        <v>123</v>
      </c>
      <c r="B61" s="116" t="s">
        <v>94</v>
      </c>
      <c r="C61" s="117">
        <v>32300</v>
      </c>
      <c r="D61" s="117">
        <v>600</v>
      </c>
      <c r="E61" s="118">
        <v>32900</v>
      </c>
    </row>
    <row r="62" spans="1:5" s="99" customFormat="1" ht="12.75">
      <c r="A62" s="103" t="s">
        <v>127</v>
      </c>
      <c r="B62" s="104" t="s">
        <v>120</v>
      </c>
      <c r="C62" s="105">
        <v>32300</v>
      </c>
      <c r="D62" s="105">
        <v>600</v>
      </c>
      <c r="E62" s="106">
        <v>32900</v>
      </c>
    </row>
    <row r="63" spans="1:5" s="99" customFormat="1" ht="12.75">
      <c r="A63" s="119" t="s">
        <v>91</v>
      </c>
      <c r="B63" s="119"/>
      <c r="C63" s="120">
        <v>32300</v>
      </c>
      <c r="D63" s="120">
        <v>600</v>
      </c>
      <c r="E63" s="120">
        <v>32900</v>
      </c>
    </row>
    <row r="64" spans="1:5" s="99" customFormat="1" ht="12.75">
      <c r="A64" s="107" t="s">
        <v>0</v>
      </c>
      <c r="B64" s="108" t="s">
        <v>1</v>
      </c>
      <c r="C64" s="109">
        <v>32300</v>
      </c>
      <c r="D64" s="109">
        <v>600</v>
      </c>
      <c r="E64" s="110">
        <v>32900</v>
      </c>
    </row>
    <row r="65" spans="1:5" s="99" customFormat="1" ht="12.75">
      <c r="A65" s="111" t="s">
        <v>2</v>
      </c>
      <c r="B65" s="112" t="s">
        <v>3</v>
      </c>
      <c r="C65" s="113">
        <v>26000</v>
      </c>
      <c r="D65" s="113">
        <v>2200</v>
      </c>
      <c r="E65" s="114">
        <v>28200</v>
      </c>
    </row>
    <row r="66" spans="1:5" s="99" customFormat="1" ht="12.75">
      <c r="A66" s="111" t="s">
        <v>6</v>
      </c>
      <c r="B66" s="112" t="s">
        <v>7</v>
      </c>
      <c r="C66" s="113">
        <v>6300</v>
      </c>
      <c r="D66" s="113">
        <v>-1600</v>
      </c>
      <c r="E66" s="114">
        <v>4700</v>
      </c>
    </row>
    <row r="67" spans="1:5" s="99" customFormat="1" ht="25.5">
      <c r="A67" s="115" t="s">
        <v>124</v>
      </c>
      <c r="B67" s="116" t="s">
        <v>95</v>
      </c>
      <c r="C67" s="117">
        <v>80000</v>
      </c>
      <c r="D67" s="117">
        <v>93756</v>
      </c>
      <c r="E67" s="118">
        <v>173756</v>
      </c>
    </row>
    <row r="68" spans="1:5" s="99" customFormat="1" ht="12.75">
      <c r="A68" s="103" t="s">
        <v>133</v>
      </c>
      <c r="B68" s="104" t="s">
        <v>62</v>
      </c>
      <c r="C68" s="105">
        <v>10000</v>
      </c>
      <c r="D68" s="105">
        <v>-6884</v>
      </c>
      <c r="E68" s="106">
        <v>3116</v>
      </c>
    </row>
    <row r="69" spans="1:5" s="99" customFormat="1" ht="12.75">
      <c r="A69" s="119" t="s">
        <v>91</v>
      </c>
      <c r="B69" s="119"/>
      <c r="C69" s="120">
        <v>10000</v>
      </c>
      <c r="D69" s="120">
        <v>-6884</v>
      </c>
      <c r="E69" s="120">
        <v>3116</v>
      </c>
    </row>
    <row r="70" spans="1:5" s="99" customFormat="1" ht="12.75">
      <c r="A70" s="107" t="s">
        <v>8</v>
      </c>
      <c r="B70" s="108" t="s">
        <v>9</v>
      </c>
      <c r="C70" s="109">
        <v>10000</v>
      </c>
      <c r="D70" s="109">
        <v>-6884</v>
      </c>
      <c r="E70" s="110">
        <v>3116</v>
      </c>
    </row>
    <row r="71" spans="1:5" s="99" customFormat="1" ht="12.75">
      <c r="A71" s="111" t="s">
        <v>14</v>
      </c>
      <c r="B71" s="112" t="s">
        <v>15</v>
      </c>
      <c r="C71" s="113">
        <v>10000</v>
      </c>
      <c r="D71" s="113">
        <v>-6884</v>
      </c>
      <c r="E71" s="114">
        <v>3116</v>
      </c>
    </row>
    <row r="72" spans="1:5" s="99" customFormat="1" ht="12.75">
      <c r="A72" s="103" t="s">
        <v>128</v>
      </c>
      <c r="B72" s="104" t="s">
        <v>130</v>
      </c>
      <c r="C72" s="105">
        <v>70000</v>
      </c>
      <c r="D72" s="105">
        <v>100640</v>
      </c>
      <c r="E72" s="106">
        <v>170640</v>
      </c>
    </row>
    <row r="73" spans="1:5" s="99" customFormat="1" ht="12.75">
      <c r="A73" s="119" t="s">
        <v>91</v>
      </c>
      <c r="B73" s="119"/>
      <c r="C73" s="120">
        <v>70000</v>
      </c>
      <c r="D73" s="120">
        <v>100640</v>
      </c>
      <c r="E73" s="120">
        <v>170640</v>
      </c>
    </row>
    <row r="74" spans="1:5" s="99" customFormat="1" ht="12.75">
      <c r="A74" s="107" t="s">
        <v>8</v>
      </c>
      <c r="B74" s="108" t="s">
        <v>9</v>
      </c>
      <c r="C74" s="109">
        <v>22500</v>
      </c>
      <c r="D74" s="109">
        <v>12168</v>
      </c>
      <c r="E74" s="110">
        <v>34668</v>
      </c>
    </row>
    <row r="75" spans="1:5" s="99" customFormat="1" ht="12.75">
      <c r="A75" s="111" t="s">
        <v>10</v>
      </c>
      <c r="B75" s="112" t="s">
        <v>11</v>
      </c>
      <c r="C75" s="113">
        <v>12500</v>
      </c>
      <c r="D75" s="113">
        <v>788</v>
      </c>
      <c r="E75" s="114">
        <v>13288</v>
      </c>
    </row>
    <row r="76" spans="1:5" s="99" customFormat="1" ht="12.75">
      <c r="A76" s="111" t="s">
        <v>12</v>
      </c>
      <c r="B76" s="112" t="s">
        <v>13</v>
      </c>
      <c r="C76" s="113">
        <v>10000</v>
      </c>
      <c r="D76" s="113">
        <v>11380</v>
      </c>
      <c r="E76" s="114">
        <v>21380</v>
      </c>
    </row>
    <row r="77" spans="1:5" s="99" customFormat="1" ht="12.75">
      <c r="A77" s="107" t="s">
        <v>22</v>
      </c>
      <c r="B77" s="108" t="s">
        <v>23</v>
      </c>
      <c r="C77" s="109">
        <v>47500</v>
      </c>
      <c r="D77" s="109">
        <v>88472</v>
      </c>
      <c r="E77" s="110">
        <v>135972</v>
      </c>
    </row>
    <row r="78" spans="1:5" s="99" customFormat="1" ht="12.75">
      <c r="A78" s="111" t="s">
        <v>24</v>
      </c>
      <c r="B78" s="112" t="s">
        <v>25</v>
      </c>
      <c r="C78" s="113">
        <v>47500</v>
      </c>
      <c r="D78" s="113">
        <v>88472</v>
      </c>
      <c r="E78" s="114">
        <v>135972</v>
      </c>
    </row>
    <row r="79" spans="1:5" s="99" customFormat="1" ht="38.25">
      <c r="A79" s="115" t="s">
        <v>125</v>
      </c>
      <c r="B79" s="116" t="s">
        <v>96</v>
      </c>
      <c r="C79" s="117">
        <v>135000</v>
      </c>
      <c r="D79" s="117">
        <v>96772</v>
      </c>
      <c r="E79" s="118">
        <v>231772</v>
      </c>
    </row>
    <row r="80" spans="1:5" s="99" customFormat="1" ht="12.75">
      <c r="A80" s="103" t="s">
        <v>127</v>
      </c>
      <c r="B80" s="104" t="s">
        <v>120</v>
      </c>
      <c r="C80" s="105">
        <v>135000</v>
      </c>
      <c r="D80" s="105">
        <v>-8500</v>
      </c>
      <c r="E80" s="106">
        <v>126500</v>
      </c>
    </row>
    <row r="81" spans="1:7" s="99" customFormat="1" ht="12.75">
      <c r="A81" s="119" t="s">
        <v>91</v>
      </c>
      <c r="B81" s="119"/>
      <c r="C81" s="120">
        <v>135000</v>
      </c>
      <c r="D81" s="120">
        <v>-8500</v>
      </c>
      <c r="E81" s="120">
        <v>126500</v>
      </c>
    </row>
    <row r="82" spans="1:7" s="99" customFormat="1" ht="12.75">
      <c r="A82" s="107" t="s">
        <v>22</v>
      </c>
      <c r="B82" s="108" t="s">
        <v>23</v>
      </c>
      <c r="C82" s="109">
        <v>135000</v>
      </c>
      <c r="D82" s="109">
        <v>-8500</v>
      </c>
      <c r="E82" s="110">
        <v>126500</v>
      </c>
    </row>
    <row r="83" spans="1:7" s="99" customFormat="1" ht="12.75">
      <c r="A83" s="111" t="s">
        <v>24</v>
      </c>
      <c r="B83" s="112" t="s">
        <v>25</v>
      </c>
      <c r="C83" s="113">
        <v>135000</v>
      </c>
      <c r="D83" s="113">
        <v>-8500</v>
      </c>
      <c r="E83" s="114">
        <v>126500</v>
      </c>
    </row>
    <row r="84" spans="1:7" s="99" customFormat="1" ht="12.75">
      <c r="A84" s="103" t="s">
        <v>129</v>
      </c>
      <c r="B84" s="104" t="s">
        <v>131</v>
      </c>
      <c r="C84" s="105">
        <v>0</v>
      </c>
      <c r="D84" s="105">
        <v>103772</v>
      </c>
      <c r="E84" s="106">
        <v>103772</v>
      </c>
    </row>
    <row r="85" spans="1:7" s="99" customFormat="1" ht="12.75">
      <c r="A85" s="119" t="s">
        <v>91</v>
      </c>
      <c r="B85" s="119"/>
      <c r="C85" s="120">
        <v>0</v>
      </c>
      <c r="D85" s="120">
        <v>103772</v>
      </c>
      <c r="E85" s="120">
        <v>103772</v>
      </c>
    </row>
    <row r="86" spans="1:7" s="99" customFormat="1" ht="12.75">
      <c r="A86" s="107" t="s">
        <v>22</v>
      </c>
      <c r="B86" s="108" t="s">
        <v>23</v>
      </c>
      <c r="C86" s="109">
        <v>0</v>
      </c>
      <c r="D86" s="109">
        <v>103772</v>
      </c>
      <c r="E86" s="110">
        <v>103772</v>
      </c>
    </row>
    <row r="87" spans="1:7" s="99" customFormat="1" ht="12.75">
      <c r="A87" s="111" t="s">
        <v>24</v>
      </c>
      <c r="B87" s="112" t="s">
        <v>25</v>
      </c>
      <c r="C87" s="113">
        <v>0</v>
      </c>
      <c r="D87" s="113">
        <v>103772</v>
      </c>
      <c r="E87" s="114">
        <v>103772</v>
      </c>
    </row>
    <row r="88" spans="1:7" s="99" customFormat="1" ht="12.75">
      <c r="A88" s="103" t="s">
        <v>132</v>
      </c>
      <c r="B88" s="104" t="s">
        <v>106</v>
      </c>
      <c r="C88" s="105">
        <v>0</v>
      </c>
      <c r="D88" s="105">
        <v>1500</v>
      </c>
      <c r="E88" s="106">
        <v>1500</v>
      </c>
    </row>
    <row r="89" spans="1:7" s="99" customFormat="1" ht="12.75">
      <c r="A89" s="119" t="s">
        <v>91</v>
      </c>
      <c r="B89" s="119"/>
      <c r="C89" s="120">
        <v>0</v>
      </c>
      <c r="D89" s="120">
        <v>1500</v>
      </c>
      <c r="E89" s="120">
        <v>1500</v>
      </c>
    </row>
    <row r="90" spans="1:7" s="99" customFormat="1" ht="12.75">
      <c r="A90" s="107" t="s">
        <v>22</v>
      </c>
      <c r="B90" s="108" t="s">
        <v>23</v>
      </c>
      <c r="C90" s="109">
        <v>0</v>
      </c>
      <c r="D90" s="109">
        <v>1500</v>
      </c>
      <c r="E90" s="110">
        <v>1500</v>
      </c>
    </row>
    <row r="91" spans="1:7" s="99" customFormat="1" ht="12.75">
      <c r="A91" s="111" t="s">
        <v>24</v>
      </c>
      <c r="B91" s="112" t="s">
        <v>25</v>
      </c>
      <c r="C91" s="113">
        <v>0</v>
      </c>
      <c r="D91" s="113">
        <v>1500</v>
      </c>
      <c r="E91" s="114">
        <v>1500</v>
      </c>
    </row>
    <row r="92" spans="1:7">
      <c r="A92" s="26"/>
      <c r="B92" s="26"/>
      <c r="C92" s="27"/>
      <c r="D92" s="27"/>
      <c r="E92" s="27"/>
    </row>
    <row r="93" spans="1:7">
      <c r="A93" s="26"/>
      <c r="B93" s="26"/>
      <c r="C93" s="27"/>
      <c r="D93" s="27"/>
      <c r="E93" s="27"/>
    </row>
    <row r="94" spans="1:7">
      <c r="A94" s="151" t="s">
        <v>85</v>
      </c>
      <c r="B94" s="151"/>
      <c r="C94" s="151"/>
      <c r="D94" s="151"/>
      <c r="E94" s="151"/>
    </row>
    <row r="95" spans="1:7">
      <c r="A95" s="149" t="s">
        <v>86</v>
      </c>
      <c r="B95" s="149"/>
      <c r="C95" s="149"/>
      <c r="D95" s="149"/>
      <c r="E95" s="149"/>
    </row>
    <row r="96" spans="1:7">
      <c r="A96" s="150" t="s">
        <v>135</v>
      </c>
      <c r="B96" s="150"/>
      <c r="C96" s="150"/>
      <c r="D96" s="150"/>
      <c r="E96" s="150"/>
      <c r="G96" s="93"/>
    </row>
    <row r="97" spans="1:7">
      <c r="A97" s="150"/>
      <c r="B97" s="150"/>
      <c r="C97" s="150"/>
      <c r="D97" s="150"/>
      <c r="E97" s="150"/>
      <c r="G97" s="93"/>
    </row>
    <row r="98" spans="1:7">
      <c r="A98" s="90"/>
      <c r="B98" s="90"/>
      <c r="C98" s="96"/>
      <c r="D98" s="96"/>
      <c r="E98" s="96"/>
    </row>
    <row r="99" spans="1:7">
      <c r="A99" s="98" t="s">
        <v>119</v>
      </c>
      <c r="B99" s="98"/>
      <c r="C99" s="28"/>
      <c r="D99" s="28"/>
      <c r="E99" s="28"/>
    </row>
    <row r="100" spans="1:7">
      <c r="A100" s="98" t="s">
        <v>136</v>
      </c>
      <c r="B100" s="98"/>
      <c r="C100" s="148" t="s">
        <v>108</v>
      </c>
      <c r="D100" s="148"/>
      <c r="E100" s="148"/>
    </row>
    <row r="101" spans="1:7">
      <c r="A101" s="91"/>
      <c r="B101" s="91"/>
      <c r="C101" s="97"/>
      <c r="D101" s="28" t="s">
        <v>113</v>
      </c>
      <c r="E101" s="97"/>
    </row>
    <row r="102" spans="1:7">
      <c r="A102" s="91"/>
      <c r="B102" s="91"/>
      <c r="C102" s="28"/>
      <c r="D102" s="97"/>
      <c r="E102" s="28"/>
    </row>
    <row r="103" spans="1:7">
      <c r="A103" s="28"/>
      <c r="B103" s="28"/>
      <c r="C103" s="28"/>
      <c r="D103" s="97"/>
      <c r="E103" s="28"/>
    </row>
  </sheetData>
  <mergeCells count="7">
    <mergeCell ref="C100:E100"/>
    <mergeCell ref="A95:E95"/>
    <mergeCell ref="A96:E97"/>
    <mergeCell ref="A1:E1"/>
    <mergeCell ref="A2:E2"/>
    <mergeCell ref="A3:E4"/>
    <mergeCell ref="A94:E94"/>
  </mergeCells>
  <pageMargins left="0.7" right="0.7" top="0.75" bottom="0.75" header="0.3" footer="0.3"/>
  <pageSetup paperSize="9" scale="85" orientation="portrait" verticalDpi="4294967294" r:id="rId1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1</vt:i4>
      </vt:variant>
    </vt:vector>
  </HeadingPairs>
  <TitlesOfParts>
    <vt:vector size="5" baseType="lpstr">
      <vt:lpstr>SAŽETAK</vt:lpstr>
      <vt:lpstr>OPĆI DIO</vt:lpstr>
      <vt:lpstr>POSEBAN DIO</vt:lpstr>
      <vt:lpstr>List3</vt:lpstr>
      <vt:lpstr>'OPĆI DIO'!Podrucje_ispisa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aberibak</dc:creator>
  <cp:lastModifiedBy>Tomaskovic</cp:lastModifiedBy>
  <cp:lastPrinted>2022-11-29T18:17:19Z</cp:lastPrinted>
  <dcterms:created xsi:type="dcterms:W3CDTF">2017-11-16T11:13:42Z</dcterms:created>
  <dcterms:modified xsi:type="dcterms:W3CDTF">2022-11-30T09:52:43Z</dcterms:modified>
</cp:coreProperties>
</file>