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Tomaskovic\Favorites\Documents\PRORAČUN 2023\REBALANS\I.rebalans DV Izvor\"/>
    </mc:Choice>
  </mc:AlternateContent>
  <xr:revisionPtr revIDLastSave="0" documentId="13_ncr:1_{4FE02CD2-08F6-4486-952D-FEAE9201ED33}" xr6:coauthVersionLast="47" xr6:coauthVersionMax="47" xr10:uidLastSave="{00000000-0000-0000-0000-000000000000}"/>
  <bookViews>
    <workbookView xWindow="-120" yWindow="-120" windowWidth="29040" windowHeight="17640" activeTab="6" xr2:uid="{00000000-000D-0000-FFFF-FFFF00000000}"/>
  </bookViews>
  <sheets>
    <sheet name="SAŽETAK" sheetId="8" r:id="rId1"/>
    <sheet name=" Račun prihoda i rashoda" sheetId="3" r:id="rId2"/>
    <sheet name="Rashodi prema funkcijskoj kl" sheetId="5" r:id="rId3"/>
    <sheet name="Račun financiranja" sheetId="6" r:id="rId4"/>
    <sheet name="POSEBNI DIO" sheetId="7" r:id="rId5"/>
    <sheet name="Članak 7." sheetId="10" r:id="rId6"/>
    <sheet name="Članak 8." sheetId="11" r:id="rId7"/>
    <sheet name="ZAVRŠNE ODREDBE" sheetId="9" r:id="rId8"/>
  </sheets>
  <externalReferences>
    <externalReference r:id="rId9"/>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2" i="3" l="1"/>
  <c r="E70" i="3"/>
  <c r="G34" i="3"/>
  <c r="G33" i="3"/>
  <c r="G32" i="3" s="1"/>
  <c r="G31" i="3" s="1"/>
  <c r="F32" i="3"/>
  <c r="F31" i="3" s="1"/>
  <c r="E32" i="3"/>
  <c r="E31" i="3" s="1"/>
  <c r="H36" i="8" l="1"/>
  <c r="F22" i="3"/>
  <c r="F21" i="3" s="1"/>
  <c r="E22" i="3"/>
  <c r="G24" i="6"/>
  <c r="G23" i="6" s="1"/>
  <c r="F24" i="6"/>
  <c r="H24" i="6" s="1"/>
  <c r="H28" i="6"/>
  <c r="H27" i="6" s="1"/>
  <c r="H26" i="6"/>
  <c r="H25" i="6"/>
  <c r="G57" i="3"/>
  <c r="G43" i="3"/>
  <c r="F56" i="3"/>
  <c r="G56" i="3" s="1"/>
  <c r="F49" i="3"/>
  <c r="G19" i="3"/>
  <c r="G17" i="3"/>
  <c r="G16" i="3"/>
  <c r="G12" i="3"/>
  <c r="G20" i="3"/>
  <c r="D12" i="5"/>
  <c r="G72" i="7"/>
  <c r="G69" i="7"/>
  <c r="G66" i="7"/>
  <c r="G65" i="7"/>
  <c r="G62" i="7"/>
  <c r="G59" i="7"/>
  <c r="G55" i="7"/>
  <c r="G53" i="7"/>
  <c r="G50" i="7"/>
  <c r="G46" i="7"/>
  <c r="G44" i="7"/>
  <c r="G40" i="7"/>
  <c r="G39" i="7"/>
  <c r="G35" i="7"/>
  <c r="G34" i="7"/>
  <c r="G30" i="7"/>
  <c r="G27" i="7"/>
  <c r="G24" i="7"/>
  <c r="G21" i="7"/>
  <c r="G17" i="7"/>
  <c r="G71" i="7"/>
  <c r="G68" i="7"/>
  <c r="G61" i="7"/>
  <c r="G70" i="7"/>
  <c r="G67" i="7"/>
  <c r="G60" i="7"/>
  <c r="F20" i="7"/>
  <c r="G20" i="7" s="1"/>
  <c r="F58" i="7"/>
  <c r="F57" i="7" s="1"/>
  <c r="F14" i="7"/>
  <c r="F13" i="7"/>
  <c r="F34" i="8"/>
  <c r="G18" i="3" l="1"/>
  <c r="G22" i="3"/>
  <c r="F23" i="6"/>
  <c r="H23" i="6" s="1"/>
  <c r="G22" i="6"/>
  <c r="G15" i="3"/>
  <c r="F42" i="3"/>
  <c r="E44" i="3"/>
  <c r="F44" i="3"/>
  <c r="E47" i="3"/>
  <c r="E48" i="3"/>
  <c r="E49" i="3"/>
  <c r="G49" i="3" s="1"/>
  <c r="E50" i="3"/>
  <c r="E51" i="3"/>
  <c r="F46" i="3"/>
  <c r="F47" i="3"/>
  <c r="F48" i="3"/>
  <c r="F50" i="3"/>
  <c r="F51" i="3"/>
  <c r="G47" i="3" l="1"/>
  <c r="G50" i="3"/>
  <c r="G48" i="3"/>
  <c r="G44" i="3"/>
  <c r="G51" i="3"/>
  <c r="G29" i="6"/>
  <c r="G21" i="6"/>
  <c r="F22" i="6"/>
  <c r="F29" i="6" s="1"/>
  <c r="H22" i="6" l="1"/>
  <c r="D11" i="5"/>
  <c r="D10" i="5" s="1"/>
  <c r="D9" i="5" s="1"/>
  <c r="C11" i="5"/>
  <c r="C10" i="5" s="1"/>
  <c r="C9" i="5" s="1"/>
  <c r="H29" i="6" l="1"/>
  <c r="H21" i="6"/>
  <c r="F18" i="3"/>
  <c r="F15" i="3"/>
  <c r="F13" i="3"/>
  <c r="G13" i="3"/>
  <c r="F61" i="3"/>
  <c r="F60" i="3"/>
  <c r="F59" i="3"/>
  <c r="F55" i="3"/>
  <c r="F53" i="3"/>
  <c r="F52" i="3" s="1"/>
  <c r="F64" i="7"/>
  <c r="F63" i="7" s="1"/>
  <c r="F56" i="7" s="1"/>
  <c r="F52" i="7"/>
  <c r="F54" i="7"/>
  <c r="F49" i="7"/>
  <c r="F48" i="7" s="1"/>
  <c r="F43" i="7"/>
  <c r="F42" i="7" s="1"/>
  <c r="F41" i="7" s="1"/>
  <c r="F38" i="7"/>
  <c r="F37" i="7" s="1"/>
  <c r="F36" i="7" s="1"/>
  <c r="F33" i="7"/>
  <c r="F32" i="7" s="1"/>
  <c r="F31" i="7" s="1"/>
  <c r="F29" i="7"/>
  <c r="F28" i="7" s="1"/>
  <c r="F26" i="7"/>
  <c r="F25" i="7" s="1"/>
  <c r="F23" i="7"/>
  <c r="F22" i="7" s="1"/>
  <c r="F19" i="7"/>
  <c r="F18" i="7" s="1"/>
  <c r="F12" i="7"/>
  <c r="F11" i="7" s="1"/>
  <c r="G16" i="7"/>
  <c r="F15" i="7"/>
  <c r="F51" i="7" l="1"/>
  <c r="F47" i="7" s="1"/>
  <c r="F10" i="7"/>
  <c r="F10" i="3"/>
  <c r="G14" i="8" s="1"/>
  <c r="G13" i="8" s="1"/>
  <c r="G44" i="8" s="1"/>
  <c r="F9" i="7" l="1"/>
  <c r="E61" i="3" l="1"/>
  <c r="G61" i="3" s="1"/>
  <c r="E63" i="3"/>
  <c r="E60" i="3"/>
  <c r="G60" i="3" s="1"/>
  <c r="E59" i="3"/>
  <c r="G59" i="3" s="1"/>
  <c r="E53" i="3"/>
  <c r="G53" i="3" s="1"/>
  <c r="E15" i="3"/>
  <c r="E18" i="3"/>
  <c r="E55" i="3" l="1"/>
  <c r="G55" i="3" s="1"/>
  <c r="E64" i="7"/>
  <c r="E58" i="7"/>
  <c r="E52" i="7"/>
  <c r="G52" i="7" s="1"/>
  <c r="E54" i="7"/>
  <c r="G54" i="7" s="1"/>
  <c r="E49" i="7"/>
  <c r="E43" i="7"/>
  <c r="E38" i="7"/>
  <c r="E33" i="7"/>
  <c r="E29" i="7"/>
  <c r="E26" i="7"/>
  <c r="E23" i="7"/>
  <c r="E19" i="7"/>
  <c r="E16" i="7"/>
  <c r="E15" i="7" s="1"/>
  <c r="G15" i="7" s="1"/>
  <c r="E14" i="7"/>
  <c r="E13" i="7"/>
  <c r="E21" i="3"/>
  <c r="G21" i="3" s="1"/>
  <c r="F63" i="3"/>
  <c r="G63" i="3" s="1"/>
  <c r="F62" i="3"/>
  <c r="F58" i="3" s="1"/>
  <c r="E62" i="3"/>
  <c r="E52" i="3"/>
  <c r="G52" i="3" s="1"/>
  <c r="G62" i="3" l="1"/>
  <c r="E42" i="7"/>
  <c r="G43" i="7"/>
  <c r="E25" i="7"/>
  <c r="G25" i="7" s="1"/>
  <c r="G26" i="7"/>
  <c r="E28" i="7"/>
  <c r="G28" i="7" s="1"/>
  <c r="G29" i="7"/>
  <c r="E32" i="7"/>
  <c r="G33" i="7"/>
  <c r="E48" i="7"/>
  <c r="G48" i="7" s="1"/>
  <c r="G49" i="7"/>
  <c r="F54" i="3"/>
  <c r="E37" i="7"/>
  <c r="G38" i="7"/>
  <c r="G14" i="7"/>
  <c r="E46" i="3"/>
  <c r="G46" i="3" s="1"/>
  <c r="E63" i="7"/>
  <c r="G63" i="7" s="1"/>
  <c r="G64" i="7"/>
  <c r="G13" i="7"/>
  <c r="E42" i="3"/>
  <c r="G42" i="3" s="1"/>
  <c r="E57" i="7"/>
  <c r="G57" i="7" s="1"/>
  <c r="G56" i="7" s="1"/>
  <c r="G58" i="7"/>
  <c r="E18" i="7"/>
  <c r="G18" i="7" s="1"/>
  <c r="G19" i="7"/>
  <c r="E22" i="7"/>
  <c r="G22" i="7" s="1"/>
  <c r="G23" i="7"/>
  <c r="E13" i="3"/>
  <c r="E11" i="3" s="1"/>
  <c r="G11" i="3" s="1"/>
  <c r="G10" i="3" s="1"/>
  <c r="H14" i="8" s="1"/>
  <c r="E51" i="7"/>
  <c r="E12" i="7"/>
  <c r="E58" i="3"/>
  <c r="E54" i="3" s="1"/>
  <c r="F45" i="3"/>
  <c r="F41" i="3"/>
  <c r="E45" i="3" l="1"/>
  <c r="G45" i="3" s="1"/>
  <c r="E10" i="3"/>
  <c r="F14" i="8" s="1"/>
  <c r="F13" i="8" s="1"/>
  <c r="F44" i="8" s="1"/>
  <c r="G54" i="3"/>
  <c r="H18" i="8" s="1"/>
  <c r="G18" i="8"/>
  <c r="E11" i="7"/>
  <c r="G12" i="7"/>
  <c r="E56" i="7"/>
  <c r="E41" i="3"/>
  <c r="G41" i="3" s="1"/>
  <c r="E36" i="7"/>
  <c r="G37" i="7"/>
  <c r="G36" i="7" s="1"/>
  <c r="E41" i="7"/>
  <c r="G42" i="7"/>
  <c r="G41" i="7" s="1"/>
  <c r="E47" i="7"/>
  <c r="G51" i="7"/>
  <c r="G47" i="7" s="1"/>
  <c r="E31" i="7"/>
  <c r="G32" i="7"/>
  <c r="G31" i="7" s="1"/>
  <c r="G58" i="3"/>
  <c r="F40" i="3"/>
  <c r="E40" i="3" l="1"/>
  <c r="G17" i="8"/>
  <c r="G16" i="8" s="1"/>
  <c r="G45" i="8" s="1"/>
  <c r="E10" i="7"/>
  <c r="E9" i="7" s="1"/>
  <c r="G11" i="7"/>
  <c r="G10" i="7" s="1"/>
  <c r="G9" i="7" s="1"/>
  <c r="H37" i="8"/>
  <c r="F37" i="8"/>
  <c r="G37" i="8"/>
  <c r="G34" i="8" s="1"/>
  <c r="H34" i="8" s="1"/>
  <c r="G40" i="3" l="1"/>
  <c r="H27" i="8"/>
  <c r="G27" i="8"/>
  <c r="F27" i="8"/>
  <c r="F16" i="8"/>
  <c r="F19" i="8" s="1"/>
  <c r="H13" i="8"/>
  <c r="H44" i="8" s="1"/>
  <c r="H17" i="8" l="1"/>
  <c r="H16" i="8" s="1"/>
  <c r="H45" i="8" s="1"/>
  <c r="H46" i="8" s="1"/>
  <c r="G46" i="8"/>
  <c r="F45" i="8"/>
  <c r="F46" i="8" s="1"/>
  <c r="B11" i="5"/>
  <c r="B10" i="5" s="1"/>
  <c r="B9" i="5" s="1"/>
  <c r="G19" i="8"/>
  <c r="H19" i="8" l="1"/>
</calcChain>
</file>

<file path=xl/sharedStrings.xml><?xml version="1.0" encoding="utf-8"?>
<sst xmlns="http://schemas.openxmlformats.org/spreadsheetml/2006/main" count="504" uniqueCount="274">
  <si>
    <t>PRIHODI UKUPNO</t>
  </si>
  <si>
    <t>PRIHODI POSLOVANJA</t>
  </si>
  <si>
    <t>RASHODI UKUPNO</t>
  </si>
  <si>
    <t>RAZLIKA - VIŠAK / MANJAK</t>
  </si>
  <si>
    <t>NETO FINANCIRANJE</t>
  </si>
  <si>
    <t>Naziv prihoda</t>
  </si>
  <si>
    <t xml:space="preserve">A. RAČUN PRIHODA I RASHODA </t>
  </si>
  <si>
    <t>Razred</t>
  </si>
  <si>
    <t>Skupina</t>
  </si>
  <si>
    <t>Izvor</t>
  </si>
  <si>
    <t>Prihodi poslovanja</t>
  </si>
  <si>
    <t>Prihodi od prodaje nefinancijske imovine</t>
  </si>
  <si>
    <t>RASHODI POSLOVANJA</t>
  </si>
  <si>
    <t>Naziv rashoda</t>
  </si>
  <si>
    <t>Rashodi poslovanja</t>
  </si>
  <si>
    <t>Rashodi za zaposlene</t>
  </si>
  <si>
    <t>Rashodi za nabavu nefinancijske imovine</t>
  </si>
  <si>
    <t>Rashodi za nabavu neproizvedene dugotrajne imovine</t>
  </si>
  <si>
    <t>RASHODI PREMA FUNKCIJSKOJ KLASIFIKACIJI</t>
  </si>
  <si>
    <t>UKUPNI RASHODI</t>
  </si>
  <si>
    <t>B. RAČUN FINANCIRANJA</t>
  </si>
  <si>
    <t>Primici od financijske imovine i zaduživanja</t>
  </si>
  <si>
    <t>Izdaci za financijsku imovinu i otplate zajmova</t>
  </si>
  <si>
    <t>II. POSEBNI DIO</t>
  </si>
  <si>
    <t>I. OPĆI DIO</t>
  </si>
  <si>
    <t>Šifra</t>
  </si>
  <si>
    <t xml:space="preserve">Naziv </t>
  </si>
  <si>
    <t>Materijalni rashodi</t>
  </si>
  <si>
    <t>A) SAŽETAK RAČUNA PRIHODA I RASHODA</t>
  </si>
  <si>
    <t>B) SAŽETAK RAČUNA FINANCIRANJA</t>
  </si>
  <si>
    <t>UKUPAN DONOS VIŠKA / MANJKA IZ PRETHODNE(IH) GODINE***</t>
  </si>
  <si>
    <t>Prihodi od prodaje proizvedene dugotrajne imovine</t>
  </si>
  <si>
    <t>Pomoći iz inozemstva i od subjekata unutar općeg proračuna</t>
  </si>
  <si>
    <t>Prihodi iz nadležnog proračuna i od HZZO-a temeljem ugovornih obveza</t>
  </si>
  <si>
    <t>Rashodi za nabavu proizvedene dugotrajne imovine</t>
  </si>
  <si>
    <t>C) PRENESENI VIŠAK ILI PRENESENI MANJAK I VIŠEGODIŠNJI PLAN URAVNOTEŽENJA</t>
  </si>
  <si>
    <t>Naziv</t>
  </si>
  <si>
    <t>EUR</t>
  </si>
  <si>
    <t>Višak prihoda iz prethodne godine koji će se rasporediti</t>
  </si>
  <si>
    <t>Manjak prihoda iz prethodne godine za pokriće</t>
  </si>
  <si>
    <t>UKUPNO FINANCIJSKI PLAN (A.+B.+C.)</t>
  </si>
  <si>
    <t>PRIHODI, PRIMICI I VIŠAK</t>
  </si>
  <si>
    <t>RASHODI, IZDACI I MANJAK</t>
  </si>
  <si>
    <t>RAZLIKA</t>
  </si>
  <si>
    <t>4.7.</t>
  </si>
  <si>
    <t>Prihodi od imovine</t>
  </si>
  <si>
    <t>2.7.</t>
  </si>
  <si>
    <t>Prihodi od upravnih i administrativnih pristojbi, pristojbi po posebnim propisima i naknada</t>
  </si>
  <si>
    <t>3.4.</t>
  </si>
  <si>
    <t>6.4.</t>
  </si>
  <si>
    <t>Prihodi od prodaje proizvoda i robe te pruženih usluga, prihodi od donacija te povrati po protestiranim jamstvima</t>
  </si>
  <si>
    <t>5.6.</t>
  </si>
  <si>
    <t>1.1.</t>
  </si>
  <si>
    <t>Financijski rashodi</t>
  </si>
  <si>
    <t>PROGRAM 4090</t>
  </si>
  <si>
    <t>DRUŠTVENA BRIGA O DJECI PREDŠKOLSKE DOBI</t>
  </si>
  <si>
    <t>Aktivnost A409001</t>
  </si>
  <si>
    <t>Redovna djelatnost dječjeg vrtića</t>
  </si>
  <si>
    <t>Izvor financiranja 1.1.</t>
  </si>
  <si>
    <t>GRAD SAMOBOR - OPĆI PRIHODI I PRIMICI</t>
  </si>
  <si>
    <t>Izvor financiranja 2.7.</t>
  </si>
  <si>
    <t>D.V. IZVOR-VLASTITI PRIHODI</t>
  </si>
  <si>
    <t>Izvor financiranja 3.4.</t>
  </si>
  <si>
    <t>D.V. IZVOR-POSEBNE NAMJENE</t>
  </si>
  <si>
    <t>Izvor financiranja 5.6.</t>
  </si>
  <si>
    <t>D.V. IZVOR-PRIHODI OD DONACIJA</t>
  </si>
  <si>
    <t>Izvor financiranja 6.4.</t>
  </si>
  <si>
    <t>D.V. IZVOR-PRIHODI  OD NEFINANCIJSKE IMOVINE</t>
  </si>
  <si>
    <t>Aktivnost A409005</t>
  </si>
  <si>
    <t>Posebni program-Montessori</t>
  </si>
  <si>
    <t>Aktivnost A409006</t>
  </si>
  <si>
    <t>Posebni program-rano učenje njemačkog jezika</t>
  </si>
  <si>
    <t>Aktivnost A409007</t>
  </si>
  <si>
    <t>Posebni program-igraonice</t>
  </si>
  <si>
    <t>Rahodi za nabavu nefinancijske imovine</t>
  </si>
  <si>
    <t>Aktivnost A409008</t>
  </si>
  <si>
    <t>Programi javnih potreba-predškola I TUR</t>
  </si>
  <si>
    <t>Izvor financiranja 4.7.</t>
  </si>
  <si>
    <t>D.V. IZVOR-PRIHODI OD POMOĆI</t>
  </si>
  <si>
    <t>Kapitalni projekt K409001</t>
  </si>
  <si>
    <t>Nabava nefinancijske imovine</t>
  </si>
  <si>
    <t>D.V.IZVOR -POSEBNE NAMJENE</t>
  </si>
  <si>
    <t>D.V.IZVOR -PRIHODI OD DONACIJA</t>
  </si>
  <si>
    <t>D.V.IZVOR -PRIHODI OD NEFINACIJSKE IMOVINE</t>
  </si>
  <si>
    <t>09 – Obrazovanje</t>
  </si>
  <si>
    <t>091 Predškolsko i osnovno obrazovanje</t>
  </si>
  <si>
    <t>0911 Predškolsko obrazovovanje</t>
  </si>
  <si>
    <t>Članak 3.</t>
  </si>
  <si>
    <t>Članak 4.</t>
  </si>
  <si>
    <t>Članak 5.</t>
  </si>
  <si>
    <t>PREDSJEDNICA UPRAVNOG VIJEĆA</t>
  </si>
  <si>
    <t>Tihana Matijaščić</t>
  </si>
  <si>
    <t>Članak 6.</t>
  </si>
  <si>
    <t xml:space="preserve">Brojčana oznaka i naziv				
				</t>
  </si>
  <si>
    <t>D.V.IZVOR-VLASTITI PRIHODI</t>
  </si>
  <si>
    <t>D.V.IZVOR-POSEBNE NAMJENE</t>
  </si>
  <si>
    <t>D.V.IZVOR-PRIHODI OD POMOĆI</t>
  </si>
  <si>
    <t>D.V.IZVOR-PRIHODI OD DONACIJA</t>
  </si>
  <si>
    <t>D.V.IZVOR-PRIHODI OD NEFINANCIJSKE IMOVINE</t>
  </si>
  <si>
    <t>GRAD SAMOBOR-OPĆI PRIHODI I PRIMICI</t>
  </si>
  <si>
    <t>BROJČANA OZNAKA I NAZIV</t>
  </si>
  <si>
    <t>Članak 7.</t>
  </si>
  <si>
    <t xml:space="preserve"> </t>
  </si>
  <si>
    <t>3.4. PRIHODI  ZA POSEBNE NAMJENE</t>
  </si>
  <si>
    <t>2.7. VLASTITI PRIHODI</t>
  </si>
  <si>
    <t>5.6.PRIHODI OD DONACIJA</t>
  </si>
  <si>
    <t>67-Prihodima iz nadležnog proračuna i od HZZO-a temeljem ugovornih obveze predviđeno je finaciranje iz izvora:</t>
  </si>
  <si>
    <t>Detaljnije razrađeno u rashodima.</t>
  </si>
  <si>
    <t>2.RASHODI I IZDACI</t>
  </si>
  <si>
    <t>Visina minimalne bruto plaće utvrđuje se jedanput godišnje za slijedeću kalendarsku godinu, a utvrđuje ju Vlada RH Uredbom o visini minimalne plaće.</t>
  </si>
  <si>
    <t>Naknade troškova zaposlenima (poskupina 321):</t>
  </si>
  <si>
    <t>Rashodi za materijal i energiju (poskupina 322):*</t>
  </si>
  <si>
    <t>-licence –za antivirusni program</t>
  </si>
  <si>
    <t xml:space="preserve"> Neutrošena sredstva raspoređuju se kako slijedi:</t>
  </si>
  <si>
    <t>Članak 8.</t>
  </si>
  <si>
    <t xml:space="preserve">Program:  DRUŠTVENA BRIGA O DJECI PREDŠKOLSKE DOBI </t>
  </si>
  <si>
    <t xml:space="preserve">Zakonske i druge pravne osnove programa: </t>
  </si>
  <si>
    <t>5. Briga o djeci</t>
  </si>
  <si>
    <t xml:space="preserve">Naziv aktivnosti/projekta u Proračunu: REDOVNA DJELATNOST DJEČJEG VRTIĆA </t>
  </si>
  <si>
    <t>Obrazloženje aktivnosti/projekta</t>
  </si>
  <si>
    <t xml:space="preserve">Naziv aktivnosti/projekta u Proračunu: POSEBNI PROGRAM - MONTESSORI </t>
  </si>
  <si>
    <t xml:space="preserve">DV Izvor započeo je s provođenjem alternativnog 10-satnog odgojno-obrazovnog programa prema koncepciji Marije Montessori u ped. god. 2015./16. Montessori metoda je filozofija odgoja koja objedinjuje teoriju ličnosti i razvoja i pedagoške tehnike temeljene na poštivanju prava djeteta, njegovih prirodnih sposobnosti i ljubavi prema djetetu. Montessori program se provodi za jednu skupinu u centralnom objektu u Ul. Gustava Krkleca. </t>
  </si>
  <si>
    <t xml:space="preserve">Naziv aktivnosti/projekta u Proračunu: POSEBAN PROGRAM – RANO UČENJE NJEMAČKOG JEZIKA </t>
  </si>
  <si>
    <t xml:space="preserve">Posebnost DV Izvor jest i poseban petosatni program ranog učenja njemačkog jezika. Program se provodi za jednu skupinu u objektu u Mlinskoj ulici. </t>
  </si>
  <si>
    <t xml:space="preserve">Naziv aktivnosti/projekta u Proračunu: KRAĆI PROGRAM – IGRAONICE </t>
  </si>
  <si>
    <t xml:space="preserve">Naziv aktivnosti/projekta u Proračunu: PROGRAM JAVNIH POTREBA – PREDŠKOLA I TUR </t>
  </si>
  <si>
    <t xml:space="preserve">Naziv aktivnosti/projekta u Proračunu: NABAVA NEFINANCIJSKE IMOVINE </t>
  </si>
  <si>
    <t>POKAZATELJ    USPJEŠNOSTI</t>
  </si>
  <si>
    <t>Definicija</t>
  </si>
  <si>
    <t>Jedinica</t>
  </si>
  <si>
    <t>Polazna vrijednost 2022.</t>
  </si>
  <si>
    <t>Ciljana vrijednost 2023.</t>
  </si>
  <si>
    <t>Ukupni broj upisane djece</t>
  </si>
  <si>
    <t>Broj</t>
  </si>
  <si>
    <t>Broj novoupisane djece</t>
  </si>
  <si>
    <t>Broj djece obuhvaćene programom predškolskog odgoja i obrazovanja u gradskim dječjim vrtićima</t>
  </si>
  <si>
    <t>Broj djece u Montessori programu</t>
  </si>
  <si>
    <t>Poticati uvođenje posebnih i alternativnih programa kojima se najbolje zadovoljavaju specifične potrebe djece</t>
  </si>
  <si>
    <t>Broj djece u programu ranog učenja njemačkog jezika</t>
  </si>
  <si>
    <t>Održavati postojeći broj djece u skupini koja provodi 5-satni program ranog učenja njemačkog jezika</t>
  </si>
  <si>
    <t>Broj djece u kraćem programu predškole</t>
  </si>
  <si>
    <t>Omogućiti svoj djeci u godini dana prije polaska u osnovnu školu pohađanje programa predškole.</t>
  </si>
  <si>
    <t>Broj djece  s teškoćama u razvoju</t>
  </si>
  <si>
    <t>Cilj inkluzivnog obrazovanja podrazumijeva aktivno uključiti svu djecu u odgojno obrazovne aktivnosti te da im se pruži jednak pristup u igri i radu u odgojnim skupinama. Dosadašnji pokazatelj je porast upisane djece s teškoćama u razvoju iz godine u godinu.</t>
  </si>
  <si>
    <t>Broj djece u kraćem programu folklorne igraonice</t>
  </si>
  <si>
    <t>Vidljivo je  povećanje polaznosti folklorne igraonice radi  proširenja rada na dvije lokacije.</t>
  </si>
  <si>
    <t xml:space="preserve"> 4.7. PRIHODI OD POMOĆI planirane:</t>
  </si>
  <si>
    <t xml:space="preserve">    3232 – usluge tekućeg i investicijskog održavanja </t>
  </si>
  <si>
    <t>Rashodi za usluge(podskupina 323):</t>
  </si>
  <si>
    <t>Ostali nespomenuti rashodi poslovanja (podskupina 329):</t>
  </si>
  <si>
    <t xml:space="preserve"> ZA DJEČJI VRTIĆ IZVOR , G.KRKLECA 2, SAMOBOR</t>
  </si>
  <si>
    <t>Pokazatelji rezultata:</t>
  </si>
  <si>
    <t>Sukladno Prilogu 1. Provedbenog programa Grada Samobora za razdoblje 2021. – 2025.</t>
  </si>
  <si>
    <t>Planirana sredstva (eura)</t>
  </si>
  <si>
    <t>Broj novoupisane djece (akt. 5.1. Redovna djelatnost vrtića, PPGS)</t>
  </si>
  <si>
    <t>Vlastiti izvori</t>
  </si>
  <si>
    <t>Rezultat poslovanja</t>
  </si>
  <si>
    <t>Višak prihoda</t>
  </si>
  <si>
    <t xml:space="preserve">Manjak prihoda </t>
  </si>
  <si>
    <t>C. PRENESENI VIŠAK/MANJAK PRIHODA NAD RASHODIMA</t>
  </si>
  <si>
    <t>__________________________</t>
  </si>
  <si>
    <t>Povećanje/ smanjenje</t>
  </si>
  <si>
    <t>Novi plan 2023.</t>
  </si>
  <si>
    <t>Financijski plan 
 2023.</t>
  </si>
  <si>
    <t>Financijski plan  2023.</t>
  </si>
  <si>
    <t>Financijski plan 2023.</t>
  </si>
  <si>
    <r>
      <rPr>
        <b/>
        <sz val="11"/>
        <rFont val="Calibri"/>
        <family val="2"/>
        <charset val="238"/>
        <scheme val="minor"/>
      </rPr>
      <t>RAZLIKA</t>
    </r>
    <r>
      <rPr>
        <b/>
        <sz val="11"/>
        <color indexed="8"/>
        <rFont val="Calibri"/>
        <family val="2"/>
        <charset val="238"/>
        <scheme val="minor"/>
      </rPr>
      <t xml:space="preserve"> VIŠAK / MANJAK IZ PRETHODNE(IH) GODINE KOJI ĆE SE RASPOREDITI / POKRITI</t>
    </r>
  </si>
  <si>
    <r>
      <t>1.</t>
    </r>
    <r>
      <rPr>
        <b/>
        <sz val="7"/>
        <color theme="1"/>
        <rFont val="Calibri"/>
        <family val="2"/>
        <charset val="238"/>
        <scheme val="minor"/>
      </rPr>
      <t xml:space="preserve">      </t>
    </r>
    <r>
      <rPr>
        <b/>
        <sz val="12"/>
        <color theme="1"/>
        <rFont val="Calibri"/>
        <family val="2"/>
        <charset val="238"/>
        <scheme val="minor"/>
      </rPr>
      <t>PRIHODI I PRIMICI</t>
    </r>
  </si>
  <si>
    <t xml:space="preserve">63-Pomoći iz inozemstva i od subjekata unutar općeg proračuna pod kojima su iz izvora               </t>
  </si>
  <si>
    <t>65-Prihodi od upravnih i administrativnih pristojbi, pristojbi po posebnim propisima i naknadama pod kojima su planirani iz izvora:</t>
  </si>
  <si>
    <t>31-Rashodi za zaposlene su planirani iz izvora:</t>
  </si>
  <si>
    <t>32-Materijalni rashodi su planirani iz izvora:</t>
  </si>
  <si>
    <t>34-Financijski rashodi su planirani iz izvora:</t>
  </si>
  <si>
    <r>
      <t xml:space="preserve"> </t>
    </r>
    <r>
      <rPr>
        <b/>
        <sz val="11"/>
        <color theme="1"/>
        <rFont val="Calibri"/>
        <family val="2"/>
        <charset val="238"/>
        <scheme val="minor"/>
      </rPr>
      <t>41-Rashodi za nabavu ne proizvedene dugotrajne imovine iz izvora:</t>
    </r>
  </si>
  <si>
    <t>42-Rashodi za nabavu proizvedene dugotrajne imovine iz izvora:</t>
  </si>
  <si>
    <t xml:space="preserve">-6362-kapitalne pomoći iz državnog proračuna od Ministarstva znanosti i obrazovanja za program predškole i djecu s teškoćama u razvoju planira se u iznosu od 3.500 eura </t>
  </si>
  <si>
    <t>-63612-tekuće pomoći iz državnog proračuna od  Ministarstva znanosti i obrazovanja za program predškole i djecu s teškoćama u razvoju planira se  u iznosu od 16.409 eura + preneseni višak u iznosu 1.967 eura (temeljem Odluke o raspodjeli rezultata)</t>
  </si>
  <si>
    <t>64-Prihodi od imovine pod kojima su iz izvora:                                                                                                          2.7. VLASTITI PRIHODI planirani prihodi od kamata  u iznosu od 1eura</t>
  </si>
  <si>
    <t>Planirani prihodi odnose na:</t>
  </si>
  <si>
    <t xml:space="preserve"> Rashodi su planirani u iznosu od 1.927.939 eura </t>
  </si>
  <si>
    <t>-naknada za prijevoz zaposlenih na posao i s posla koja iznosi  86.146 eura</t>
  </si>
  <si>
    <t xml:space="preserve">-materijal i dijelovi za tekuće i investicijsko održavanje (zbog starosti objekata, potrebno je stalno redovno ali i dodatno održavanje) i planirano je 12.434 eura </t>
  </si>
  <si>
    <t xml:space="preserve">-sitan inventar i didaktika-planirana je 1.991 eura </t>
  </si>
  <si>
    <t xml:space="preserve">-službena,radna i zaštitna odjeća za koju je obveza obnavljanja svake 2.godine za sve djelatnike, a svake godine za tehničko osoblje je planirana u iznosu od 9.170 eura </t>
  </si>
  <si>
    <t>-komunalne usluge za koje je planirano 15.927 eura</t>
  </si>
  <si>
    <t>-zakupnine i najamnine za koje je planirano je 13.263 eura (najam objekta u Hrastini)</t>
  </si>
  <si>
    <t>-zdravstvene usluge-sanitarne iskaznice, analiza vode i hrane te sistematski pregledi za koje je planirano je 6.636 eura</t>
  </si>
  <si>
    <t xml:space="preserve">-intelektualne i osobne usluge-usluge odvjetnika,zaštita na radu za koje je planirano 1.327 eura </t>
  </si>
  <si>
    <t xml:space="preserve">-računalne usluge-planirano je 5.707 eura </t>
  </si>
  <si>
    <t>-pristojbe i naknade- za koje je planirano 531 eur</t>
  </si>
  <si>
    <t>-ostali nespomenuti rashodi poslovanja- za koje je planirano 1.327 eura</t>
  </si>
  <si>
    <t>Višak prihoda za raspored u 2023.godini u iznosu od 3.889 eura sastoji se od neutrošenih sredstava od:</t>
  </si>
  <si>
    <t xml:space="preserve">-sredstava primljenih od korisnika za sufinanciranje cijene usluge u iznosu od 4.284 eura </t>
  </si>
  <si>
    <t>1) prihodi od korisnika za sufinanciranje usluga u iznosu od 4.284 eura na slijedeća konta:</t>
  </si>
  <si>
    <t xml:space="preserve">    3225 – sitan inventar</t>
  </si>
  <si>
    <t>-i 2.362 eura što predstavlja metodološki manjak koji nastaje zbog načina iskazivanja prihoda kod proračunskog korisnika u odnosu na rashode koji se podmiruju iz izvora opći prihodi i primitci</t>
  </si>
  <si>
    <t>-sredstava primljenih iz Državnog proračuna za djecu u programu predškole i djecu s teškoćama u razvoju u iznosu od 1.967 eura</t>
  </si>
  <si>
    <t>2) prihodi iz Državnog proračuna u iznosu od 1.967 eura na konto:</t>
  </si>
  <si>
    <t>Financijska sredstva za provođenje Posebnog programa – Montessori proizlaze iz roditeljskih uplata. Naime, cijena za djecu uključenu u Montessori program uvećava se za 53,09 eura mjesečno na redoviti iznos roditeljske uplate od 76,98 eura. Sredstva se ulažu dalje u program, i to: dodatke na plaću 3 odgojiteljice te njihovo stručno obrazovanje i usavršavanje.</t>
  </si>
  <si>
    <t>Financijska sredstva za provođenje Posebnog programa – rano učenje njemačkog jezika proizlaze iz roditeljskih uplata. Naime, cijena za djecu uključenu u njemačku skupinu uvećava se za 11,95 eura mjesečno na redoviti iznos roditeljske uplate od  76,98 eura. Sredstva se ulažu dalje u program, i to: dodatak na plaću i stručno usavršavanje odgojiteljice koja provodi program.</t>
  </si>
  <si>
    <t>U DV Izvor, objektima  Krklecova i Mlinska, provodi se kraći program folklorne igraonice. Ovom aktivnošću dodatno se obogaćuje program predškolskog odgoja te se djecu od najranije dobi potiče na učenje o tradiciji i kulturnoj baštini samoborskog kraja.Mjesečna cijena po djetetu iznosi 24,00 eura, a pokriva naknadu za voditeljicu igraonice.</t>
  </si>
  <si>
    <t xml:space="preserve">Ukupni broj školskih obveznika uključenih u 10-satni program . </t>
  </si>
  <si>
    <t>KLASA: 400-02/23-01/01</t>
  </si>
  <si>
    <t>VIŠAK KORIŠTEN ZA POKRIĆE RASHODA</t>
  </si>
  <si>
    <t>Višak prihoda poslovanja</t>
  </si>
  <si>
    <t>Manjak prihoda poslovanja</t>
  </si>
  <si>
    <t>MANJAK POKRIVEN TEKUĆIM PRIHODIMA</t>
  </si>
  <si>
    <t>- od najma prostora (dvorana u Bregani te prostorija u objektu Mlinska) planira se ostvariti 6.237  eura</t>
  </si>
  <si>
    <t xml:space="preserve">-Ostale nespomenute rashoda poslovanja (podskupina 329 ) naknada zbog nezapošljavanja osoba s invaliditetom u iznosu od 3.472 eura. Naknada se obračunava u odnosu na broj zaposlenih i minimalnu bruto plaću. </t>
  </si>
  <si>
    <t xml:space="preserve">-materijal i sirovine koji obuhvačaju sve prehrambene namirnice za prehranu djece i planirani su u iznosu od 153.958 eura </t>
  </si>
  <si>
    <t xml:space="preserve">-premije osiguranja- za koje je planirano 8.834 eura </t>
  </si>
  <si>
    <t>-kupnju didaktike i literature za potrebe predškole i djece s TUR-om, nabavu materijala za kraći program predškole i stručno usavršavanje odgojitelja te opremu za grupe u iznosu od 21.876 eura</t>
  </si>
  <si>
    <t xml:space="preserve">Ukupni broj upisane djece u redovni 10-satni program i program predškole(akt. 5.1. Redovna djelatnost vrtića, PPGS) planiran Godišnjim planom i programom DV Izvor.Cilj je postupno smanjiti broj djece u skupinama kako bi bili bliži DPS-u. </t>
  </si>
  <si>
    <t>Ukupni rashodi poslovanja planirani su u iznosu od : razred 3-Rashodi poslovanja 2.525.142 eura i razred 4-Rashodi za nabavu nefinancijske imovine 15.248 eura, te metodološkog manjka od 2.362 eura koji je pokriven iz tekućih prihoda</t>
  </si>
  <si>
    <t>Program predškole obvezan je program odgojno-obrazovnoga rada s djecom u godini dana prije polaska u osnovnu školu te se provodi u trajanju od 250 sati. Iz godine u godinu, smanjivao se broj djece u programu predškole što je upućivalo da je većina djece obuhvaćena redovitim 10–satnim programom predškolskog odgoja i obrazovanja. Program predškole te program za djecu s teškoćama u razvoju koja su integrirana u redovite skupine DV Izvora sufinanciran je od strane Ministarstva znanosti i obrazovanja. Iz navedenih sredstava vrši se kupnja didaktike, materijala za grupe,oprema te stručno usavršavanje odgojitelja.                                                                                                                                           Izmjenama i dopunama Finacijskog plana za 2023.godinu došlo je do povećanja  temeljem Odluke o raspodjeli rezultata za 2022.g. budući da je prenešeni višak veći za 640 eura od planiranog.                                                                                                                                    Iz sredstava Grada podmiruju se troškovi prijevoza za djecu s udaljenih područja koji su polaznici obveznog programa predškole. 
Ishodište za procjenu planiranih rashoda  temelji se na broju djece u programu predškole i djece s teškoćama u razvoju koja su integrirana u redovite programe te iznosima sufinanciranja od strane MZO, i to:
- 3,60 eura po djetetu u programu predškole ( ukupan broj školskih obveznika redovni program 128 djece+ mala škola 29 djece) 
 - od 53,00 eura do 106,00 eura po djetetu s teškoćama u razvoju (24 djece)
Isplata se vrši u više ciklusa.
Ministarstvo znanosti i obrazovanja upućuje dječje vrtiće da doznačena sredstva koriste za nabavu didaktičkih sredstava, stručno usavršavanje,nabavu suvremene literature i opreme.</t>
  </si>
  <si>
    <t>-63414 - tekuće pomoći od izvanproračunskih korisnika za refundacije od HZMO-a,HZZ-a i                                                                     HZZO-a 1.327,00 eura</t>
  </si>
  <si>
    <t xml:space="preserve">-usluge telefona i pošte za koje je planirano je 3.318 eura </t>
  </si>
  <si>
    <r>
      <t>6.4.PRIHODI OD NEFINACIJSKE IMOVINE-</t>
    </r>
    <r>
      <rPr>
        <sz val="11"/>
        <color theme="1"/>
        <rFont val="Calibri"/>
        <family val="2"/>
        <charset val="238"/>
        <scheme val="minor"/>
      </rPr>
      <t xml:space="preserve"> u iznosu 1.327 eura godišnje od refundacija šteta po osnovi osiguranja</t>
    </r>
  </si>
  <si>
    <r>
      <t>66</t>
    </r>
    <r>
      <rPr>
        <sz val="11"/>
        <color theme="1"/>
        <rFont val="Calibri"/>
        <family val="2"/>
        <charset val="238"/>
        <scheme val="minor"/>
      </rPr>
      <t>-</t>
    </r>
    <r>
      <rPr>
        <b/>
        <sz val="11"/>
        <color theme="1"/>
        <rFont val="Calibri"/>
        <family val="2"/>
        <charset val="238"/>
        <scheme val="minor"/>
      </rPr>
      <t>Prihodi od prodaje proizvoda i robe te pruženih usluga, prihodi od donacija te povrati po protestiranim jamstvima pod kojima su planirani iz izvora:</t>
    </r>
  </si>
  <si>
    <r>
      <t xml:space="preserve">1.1.OPĆI PRIHODI I PRIMICI </t>
    </r>
    <r>
      <rPr>
        <sz val="11"/>
        <color theme="1"/>
        <rFont val="Calibri"/>
        <family val="2"/>
        <charset val="238"/>
        <scheme val="minor"/>
      </rPr>
      <t>i obuhvaćaju:</t>
    </r>
  </si>
  <si>
    <r>
      <t>-</t>
    </r>
    <r>
      <rPr>
        <sz val="11"/>
        <color rgb="FF000000"/>
        <rFont val="Calibri"/>
        <family val="2"/>
        <charset val="238"/>
        <scheme val="minor"/>
      </rPr>
      <t xml:space="preserve">rashode za materijal i energiju </t>
    </r>
    <r>
      <rPr>
        <sz val="11"/>
        <color theme="1"/>
        <rFont val="Calibri"/>
        <family val="2"/>
        <charset val="238"/>
        <scheme val="minor"/>
      </rPr>
      <t>(</t>
    </r>
    <r>
      <rPr>
        <sz val="11"/>
        <color rgb="FF000000"/>
        <rFont val="Calibri"/>
        <family val="2"/>
        <charset val="238"/>
        <scheme val="minor"/>
      </rPr>
      <t>podskupina 322</t>
    </r>
    <r>
      <rPr>
        <sz val="11"/>
        <color theme="1"/>
        <rFont val="Calibri"/>
        <family val="2"/>
        <charset val="238"/>
        <scheme val="minor"/>
      </rPr>
      <t>)</t>
    </r>
    <r>
      <rPr>
        <sz val="11"/>
        <color rgb="FF000000"/>
        <rFont val="Calibri"/>
        <family val="2"/>
        <charset val="238"/>
        <scheme val="minor"/>
      </rPr>
      <t xml:space="preserve"> - cijena energenata u iznosu od po 74.430 eura  </t>
    </r>
  </si>
  <si>
    <r>
      <t xml:space="preserve">-rashode za usluge (podskupina 323)   – prijevoz za djecu u programu predškole u iznosu od 133 eura. Visina ove vrste prihoda </t>
    </r>
    <r>
      <rPr>
        <sz val="11"/>
        <color theme="1"/>
        <rFont val="Calibri"/>
        <family val="2"/>
        <charset val="238"/>
        <scheme val="minor"/>
      </rPr>
      <t xml:space="preserve">ovisi o tome da li će biti obveznika pohađanja kraćeg programa predškole s udaljenijih područja </t>
    </r>
    <r>
      <rPr>
        <sz val="11"/>
        <color rgb="FF000000"/>
        <rFont val="Calibri"/>
        <family val="2"/>
        <charset val="238"/>
        <scheme val="minor"/>
      </rPr>
      <t>(</t>
    </r>
    <r>
      <rPr>
        <sz val="11"/>
        <color theme="1"/>
        <rFont val="Calibri"/>
        <family val="2"/>
        <charset val="238"/>
        <scheme val="minor"/>
      </rPr>
      <t>više od 20 km</t>
    </r>
    <r>
      <rPr>
        <sz val="11"/>
        <color rgb="FF000000"/>
        <rFont val="Calibri"/>
        <family val="2"/>
        <charset val="238"/>
        <scheme val="minor"/>
      </rPr>
      <t>)</t>
    </r>
    <r>
      <rPr>
        <sz val="11"/>
        <color theme="1"/>
        <rFont val="Calibri"/>
        <family val="2"/>
        <charset val="238"/>
        <scheme val="minor"/>
      </rPr>
      <t xml:space="preserve">. </t>
    </r>
  </si>
  <si>
    <r>
      <t>2.7. VLASTITI PRIHODI</t>
    </r>
    <r>
      <rPr>
        <sz val="11"/>
        <color theme="1"/>
        <rFont val="Calibri"/>
        <family val="2"/>
        <charset val="238"/>
        <scheme val="minor"/>
      </rPr>
      <t xml:space="preserve"> obuhvaćaju rashode za energiju i sredstva za čišćenje, za prostore koji se iznajmljuju, a u skladu s Pravilnikom o mjerilima i načinu korištenja vlastitih prihoda. I planirani su u iznosu od 6.237 eura.</t>
    </r>
  </si>
  <si>
    <r>
      <t xml:space="preserve">3.4. PRIHODI  ZA POSEBNE NAMJENE </t>
    </r>
    <r>
      <rPr>
        <sz val="11"/>
        <color theme="1"/>
        <rFont val="Calibri"/>
        <family val="2"/>
        <charset val="238"/>
        <scheme val="minor"/>
      </rPr>
      <t>obuhvaćaju</t>
    </r>
    <r>
      <rPr>
        <b/>
        <sz val="11"/>
        <color theme="1"/>
        <rFont val="Calibri"/>
        <family val="2"/>
        <charset val="238"/>
        <scheme val="minor"/>
      </rPr>
      <t>:</t>
    </r>
  </si>
  <si>
    <r>
      <t xml:space="preserve">- usluge za tekuće i investicijsko održavanje za kojim je povečana potreba zbog stalnih kvarova na </t>
    </r>
    <r>
      <rPr>
        <sz val="11"/>
        <color rgb="FF000000"/>
        <rFont val="Calibri"/>
        <family val="2"/>
        <charset val="238"/>
        <scheme val="minor"/>
      </rPr>
      <t xml:space="preserve">uređajima,električnim instalcijama zbog starosti objekata i planirani su iznosi od 18.581 </t>
    </r>
    <r>
      <rPr>
        <sz val="11"/>
        <color theme="1"/>
        <rFont val="Calibri"/>
        <family val="2"/>
        <charset val="238"/>
        <scheme val="minor"/>
      </rPr>
      <t xml:space="preserve">eura </t>
    </r>
  </si>
  <si>
    <r>
      <t>-</t>
    </r>
    <r>
      <rPr>
        <sz val="11"/>
        <color theme="1"/>
        <rFont val="Calibri"/>
        <family val="2"/>
        <charset val="238"/>
        <scheme val="minor"/>
      </rPr>
      <t xml:space="preserve">naknada za rad upravnog vijeća za koje je planirano 3.398 eura </t>
    </r>
  </si>
  <si>
    <r>
      <t xml:space="preserve">4.7. PRIHODI OD POMOĆI </t>
    </r>
    <r>
      <rPr>
        <sz val="11"/>
        <color theme="1"/>
        <rFont val="Calibri"/>
        <family val="2"/>
        <charset val="238"/>
        <scheme val="minor"/>
      </rPr>
      <t>i obuhvaćaju:</t>
    </r>
  </si>
  <si>
    <r>
      <t xml:space="preserve">6.4.PRIHODI OD NEFINACIJSKE IMOVINE </t>
    </r>
    <r>
      <rPr>
        <sz val="11"/>
        <color theme="1"/>
        <rFont val="Calibri"/>
        <family val="2"/>
        <charset val="238"/>
        <scheme val="minor"/>
      </rPr>
      <t>-</t>
    </r>
    <r>
      <rPr>
        <b/>
        <sz val="11"/>
        <color theme="1"/>
        <rFont val="Calibri"/>
        <family val="2"/>
        <charset val="238"/>
        <scheme val="minor"/>
      </rPr>
      <t xml:space="preserve"> </t>
    </r>
    <r>
      <rPr>
        <sz val="11"/>
        <color rgb="FF000000"/>
        <rFont val="Calibri"/>
        <family val="2"/>
        <charset val="238"/>
        <scheme val="minor"/>
      </rPr>
      <t xml:space="preserve">za usluge tekućeg i investicijskog održavanja u iznosu od 1.327 eura </t>
    </r>
  </si>
  <si>
    <r>
      <t xml:space="preserve">3.4. PRIHODI  ZA POSEBNE NAMJENE </t>
    </r>
    <r>
      <rPr>
        <sz val="11"/>
        <color theme="1"/>
        <rFont val="Calibri"/>
        <family val="2"/>
        <charset val="238"/>
        <scheme val="minor"/>
      </rPr>
      <t xml:space="preserve">i obuhvaćaju bankarske usluge i usluge platnog prometa u iznosu od 2.177 eura </t>
    </r>
  </si>
  <si>
    <r>
      <t xml:space="preserve">1.1.OPĆI PRIHODI I PRIMICI </t>
    </r>
    <r>
      <rPr>
        <sz val="11"/>
        <color theme="1"/>
        <rFont val="Calibri"/>
        <family val="2"/>
        <charset val="238"/>
        <scheme val="minor"/>
      </rPr>
      <t xml:space="preserve">i obuhvaćaju </t>
    </r>
    <r>
      <rPr>
        <sz val="11"/>
        <color rgb="FF000000"/>
        <rFont val="Calibri"/>
        <family val="2"/>
        <charset val="238"/>
        <scheme val="minor"/>
      </rPr>
      <t>licence za uvođenje nove aplikacije OKI TOKI (digitalizacija odgojno obrazovnog procesa)  u iznosu od 1.661 eur</t>
    </r>
  </si>
  <si>
    <r>
      <t xml:space="preserve">3.4. PRIHODI  ZA POSEBNE NAMJENE </t>
    </r>
    <r>
      <rPr>
        <sz val="11"/>
        <color theme="1"/>
        <rFont val="Calibri"/>
        <family val="2"/>
        <charset val="238"/>
        <scheme val="minor"/>
      </rPr>
      <t xml:space="preserve">i obuhvaćaju financiranje nabave uredske opreme i namještaja (stolice za zbornicu i garderoba za tehničko osoblje ); opreme za održavanje i zaštitu (klima uređaji za Breganu i Krklecovu); uređaja, stojeva i oprema za ostale namjene (hladnjak za Mlinsku) u  iznosu od 10.087 eura </t>
    </r>
  </si>
  <si>
    <r>
      <t>4.7. PRIHODI OD POMOĆI</t>
    </r>
    <r>
      <rPr>
        <sz val="11"/>
        <color theme="1"/>
        <rFont val="Calibri"/>
        <family val="2"/>
        <charset val="238"/>
        <scheme val="minor"/>
      </rPr>
      <t xml:space="preserve"> i obuhvaćaju kupnju opreme za potrebe predškole i djece s TUR-om u iznosu od 3.500 eura</t>
    </r>
  </si>
  <si>
    <r>
      <t>-</t>
    </r>
    <r>
      <rPr>
        <sz val="7"/>
        <color theme="1"/>
        <rFont val="Calibri"/>
        <family val="2"/>
        <charset val="238"/>
        <scheme val="minor"/>
      </rPr>
      <t xml:space="preserve">          </t>
    </r>
    <r>
      <rPr>
        <sz val="10"/>
        <color theme="1"/>
        <rFont val="Calibri"/>
        <family val="2"/>
        <charset val="238"/>
        <scheme val="minor"/>
      </rPr>
      <t xml:space="preserve">Zakon o ustanovama (NN </t>
    </r>
    <r>
      <rPr>
        <sz val="10"/>
        <rFont val="Calibri"/>
        <family val="2"/>
        <charset val="238"/>
        <scheme val="minor"/>
      </rPr>
      <t>76/93</t>
    </r>
    <r>
      <rPr>
        <sz val="10"/>
        <color theme="1"/>
        <rFont val="Calibri"/>
        <family val="2"/>
        <charset val="238"/>
        <scheme val="minor"/>
      </rPr>
      <t xml:space="preserve">, </t>
    </r>
    <r>
      <rPr>
        <sz val="10"/>
        <rFont val="Calibri"/>
        <family val="2"/>
        <charset val="238"/>
        <scheme val="minor"/>
      </rPr>
      <t>29/97</t>
    </r>
    <r>
      <rPr>
        <sz val="10"/>
        <color theme="1"/>
        <rFont val="Calibri"/>
        <family val="2"/>
        <charset val="238"/>
        <scheme val="minor"/>
      </rPr>
      <t xml:space="preserve">, </t>
    </r>
    <r>
      <rPr>
        <sz val="10"/>
        <rFont val="Calibri"/>
        <family val="2"/>
        <charset val="238"/>
        <scheme val="minor"/>
      </rPr>
      <t>47/99</t>
    </r>
    <r>
      <rPr>
        <sz val="10"/>
        <color theme="1"/>
        <rFont val="Calibri"/>
        <family val="2"/>
        <charset val="238"/>
        <scheme val="minor"/>
      </rPr>
      <t xml:space="preserve">, </t>
    </r>
    <r>
      <rPr>
        <sz val="10"/>
        <rFont val="Calibri"/>
        <family val="2"/>
        <charset val="238"/>
        <scheme val="minor"/>
      </rPr>
      <t>35/08</t>
    </r>
    <r>
      <rPr>
        <sz val="10"/>
        <color theme="1"/>
        <rFont val="Calibri"/>
        <family val="2"/>
        <charset val="238"/>
        <scheme val="minor"/>
      </rPr>
      <t xml:space="preserve">,127/19 i 151/22), </t>
    </r>
  </si>
  <si>
    <r>
      <t>-</t>
    </r>
    <r>
      <rPr>
        <sz val="7"/>
        <color theme="1"/>
        <rFont val="Calibri"/>
        <family val="2"/>
        <charset val="238"/>
        <scheme val="minor"/>
      </rPr>
      <t xml:space="preserve">          </t>
    </r>
    <r>
      <rPr>
        <sz val="10"/>
        <color theme="1"/>
        <rFont val="Calibri"/>
        <family val="2"/>
        <charset val="238"/>
        <scheme val="minor"/>
      </rPr>
      <t xml:space="preserve">Zakon o predškolskom odgoju i obrazovanju  (NN 10/97, 107/07, 94/13 ,98/19 i 57/22), </t>
    </r>
  </si>
  <si>
    <r>
      <t>-</t>
    </r>
    <r>
      <rPr>
        <sz val="7"/>
        <color theme="1"/>
        <rFont val="Calibri"/>
        <family val="2"/>
        <charset val="238"/>
        <scheme val="minor"/>
      </rPr>
      <t xml:space="preserve">          </t>
    </r>
    <r>
      <rPr>
        <sz val="10"/>
        <color theme="1"/>
        <rFont val="Calibri"/>
        <family val="2"/>
        <charset val="238"/>
        <scheme val="minor"/>
      </rPr>
      <t>Državni pedagoški standard predškolskog odgoja i naobrazbe (NN 63/08 i 90/10)</t>
    </r>
  </si>
  <si>
    <r>
      <t>-</t>
    </r>
    <r>
      <rPr>
        <sz val="7"/>
        <color theme="1"/>
        <rFont val="Calibri"/>
        <family val="2"/>
        <charset val="238"/>
        <scheme val="minor"/>
      </rPr>
      <t xml:space="preserve">          </t>
    </r>
    <r>
      <rPr>
        <sz val="10"/>
        <color theme="1"/>
        <rFont val="Calibri"/>
        <family val="2"/>
        <charset val="238"/>
        <scheme val="minor"/>
      </rPr>
      <t>Uputa za izradu proračuna Grada Samobora za razdoblje 2023.-2025.godine</t>
    </r>
  </si>
  <si>
    <r>
      <t xml:space="preserve">Razvojna mjera </t>
    </r>
    <r>
      <rPr>
        <i/>
        <sz val="10"/>
        <color theme="1"/>
        <rFont val="Calibri"/>
        <family val="2"/>
        <charset val="238"/>
        <scheme val="minor"/>
      </rPr>
      <t>(poveznica sa strateškim okvirom Provedbenog programa Grada Samobora za razdoblje 2021. – 2025.):</t>
    </r>
  </si>
  <si>
    <t>Ukupni prihodi poslovanja - razred 6 - Pomoći iz inozemstva i od subjekata unutar općeg proračuna; prihodi od upravnih i administrativnih pristojbi, pristojbi po posebnim propisima i naknada; prihodi od prodaje proizvoda i robe te pruženih usluga, prihodi od donacija te povrati po protestiranim jamstvima; prihodi iz nadležnog proračuna i od HZZO-a temeljem ugovornih obveza planirani su Financijskim planom za 2023.godinu i projekcijama za 2024. i 2025.g. u iznosu od 2.483.195 eura te višak od 7.963 eura.</t>
  </si>
  <si>
    <t>- od sufinanciranja roditelja u 2023.g. planirano je  476.475 eura (u pedagoškoj 2022./2023. godini je 26 odgojnih skupina; 24 u redovnom 10-satnom programu sa 509 djece, 1 skupina u posebnom programu s učenjem njemačkog jezika sa 17-ero djece, te 1 skupina u posebnom Montessori programu sa 22-je djece) + preneseni višak u 2023.g. u iznosu 4.284 eura (temeljem Odluke o raspodjeli rezultata)</t>
  </si>
  <si>
    <t>- u iznosu od  6.200 eura odnose se na prihode od TZ (Grada Samobora) za izradu kostima za fašnik i nagrade za sudjelovanju na fašniku, dobivene donacije Lush d.o.o., projekta prikupljanja starih baterija i donacije osiguranja prilikom sklapanja polica osiguranja za djecu (dodatna polica koju plaćaju roditelji)</t>
  </si>
  <si>
    <r>
      <rPr>
        <sz val="11"/>
        <color theme="1"/>
        <rFont val="Calibri"/>
        <family val="2"/>
        <charset val="238"/>
        <scheme val="minor"/>
      </rPr>
      <t xml:space="preserve">Rashodi su povećani/smanjeni po izvorima:                                                                                                                                      3.4. PRIHODI  ZA POSEBNE NAMJENE - ukupno umanjenje za  2.352 eura  temeljem Odluke o raspodjeli rezultata                                                                                                                                                                                   -službena putovanja umanjena su za 500 eura dok je stručno usavršavanje povećano za 2.500 eura radi polaganja LCG ispita za domare i higijenskog minimuma tehničkog osoblja (svakih 5 godina) te povečanog broja stručnih ispita                                                                                                                                                         -naknade za prijevoz povećane su za 2.000 eura radi zadržavanja 5 odgajatelja-pripravnika u 7. i 8. mjesecu za rad sa djecom sa teškoćama u razvoju                                                                                                                                                                                    -ostale naknade troškova zaposlenih je nova pozicija za korišetenje osobnog auta stručnog tima u službene svrhe i planirana je u iznosu od 1.100 eura                                                                                                                                                                                         -službena,radna i zaštitna obuća i djeća povećana je za 5.188 eura radi obveze obnavljanja za sve djelatnike svake 2.godine                                                                                                                                                                                            -zakupnine i najamnine umanjene su za 2.000 te stavljene na teret OPP-a                                                                                                                                                                                                 -ostale usluge uvećane su za 800 eura radi redovitog pružanja usluge pranja i peglanja (koja kod prijašnjeg pružatelja usluge nije bila redovita)                                                                                                                                            -energija je smanjena za 11.440 eura koji su rapoređeni na gore navedene stavke </t>
    </r>
    <r>
      <rPr>
        <sz val="11"/>
        <color rgb="FFFF0000"/>
        <rFont val="Calibri"/>
        <family val="2"/>
        <charset val="238"/>
        <scheme val="minor"/>
      </rPr>
      <t xml:space="preserve">                                                                                                                                                                                                                                                                                                           </t>
    </r>
    <r>
      <rPr>
        <sz val="11"/>
        <color theme="1"/>
        <rFont val="Calibri"/>
        <family val="2"/>
        <charset val="238"/>
        <scheme val="minor"/>
      </rPr>
      <t>4.7. PRIHODI OD POMOĆI - povećanje za  640 eura  temeljem Odluke o raspodjeli rezultata                                                                                                                                                                                                                                                                                                                                                                           5.6.PRIHODI OD DONACIJA -povećanje za 3.944 eura materijala za grupe (temeljem dobivene donacije od Lush d.o.o. i očekuje se nagrada od TZ za sudjelovanje na fašniku)                                                                                                                  1.1.OPĆI PRIHODI I PRIMICI-  povećanje za 47.000 eura koje se odnosi na ostale rashode za zaposlene (materijalna prava radi povećanja neporezivih naknada), zadržavanja 5 odgajatelja-pripravnika preko ljeta(radi organizacije rada vezano za djecu sa teškoćama u razvoju,koja polaze vrtić u 7. i 8. mjesecu  a asisteniti nisu zaposleni u tom periodu) i zakupnina (radi nedostatnih sredstava iz izvora posebnih namjena za podmirenje nenadanih većih popravaka u objektu Bregana).</t>
    </r>
  </si>
  <si>
    <r>
      <t xml:space="preserve">1.1.OPĆI PRIHODI I PRIMICI </t>
    </r>
    <r>
      <rPr>
        <sz val="11"/>
        <color theme="1"/>
        <rFont val="Calibri"/>
        <family val="2"/>
        <charset val="238"/>
        <scheme val="minor"/>
      </rPr>
      <t>i obuhvaćaju rashode za zaposlene (plaće, doprinosi na plaće i ostala materijalna prava zaposlenika) za 123 zaposlenih u pedagoškoji 2022./2023.godini. Stalno je zaposlenih 87 (1 zamjena za porodiljni), a na određeno 36 djelatnika (od čega su 28 pomoćnih osoba, 1 odgojitelj za malu školu 10 sati tjedno, 5 zamjena za porodiljni i 2-je za duga bolovanja).
Na puno radno vrijeme je 117 a 6 je na nepuno (od toga 4 pomoćne osobe ,1 logoped i 1 odgojitelj za malu školu).</t>
    </r>
  </si>
  <si>
    <t>Od 2023.g. osnovica za plaću iznosi 500 eura, te su povečani iznosi neporezivih materijalnih prava regres i božićnica na 663,62 eura, uskrsnica na 100,00 eura,dar za djecu 132,73 eura i naknada za topli obrok 796,33 eura godišnje.</t>
  </si>
  <si>
    <t>-  rashodi za usluge (podskupina 323) -računalne usluge za uvođenje nove aplikacije OKI TOKI (digitalizacija odgojno obrazovnog procesa)  9.028 eura</t>
  </si>
  <si>
    <t>-službena putovanja vezana za stručna usavršavanja u iznosu od 1.491 eura i stručna usavršavanja zaposlenih u redovnom programu u iznosu od 4.491 eur, zaposlenima u Montessori programu 1.195 eura te odgajateljici u njemačkom programu 60 eura</t>
  </si>
  <si>
    <t xml:space="preserve">-rashode za uredski materijal, potrošno za grupe, sredstva za čišćenje i održavanje te je  planirano 43.135 eura </t>
  </si>
  <si>
    <t>-energija (električna energija, plin i gorivo za vozilo) za koju je planirano 54.921 eura a razlika zbog povečanja cijene energenata na tržištu planirana je iz OPP-a</t>
  </si>
  <si>
    <t xml:space="preserve">-ostale usluge-registracija vozila, usluge pranja i peglanja, usluge čuvanja imovine za koje je planirano 4.782 eura </t>
  </si>
  <si>
    <t xml:space="preserve">-zdravstvene usluge koje se refundiraju od strane HZZO-a i planirane su u iznosu od 1.327 eura </t>
  </si>
  <si>
    <r>
      <t xml:space="preserve">5.6. PRIHODI OD DONACIJA u iznosu od 6.200 eura </t>
    </r>
    <r>
      <rPr>
        <sz val="11"/>
        <color theme="1"/>
        <rFont val="Calibri"/>
        <family val="2"/>
        <charset val="238"/>
        <scheme val="minor"/>
      </rPr>
      <t>obuhvaćaju materijal za kostime za fašnik (od TZ Grada Samobora)+nagrada, rashode za sitnan inventar, didaktiku i ostale rashode poslovanja</t>
    </r>
  </si>
  <si>
    <r>
      <t xml:space="preserve">3.4. PRIHODI  ZA POSEBNE NAMJENE </t>
    </r>
    <r>
      <rPr>
        <sz val="11"/>
        <color theme="1"/>
        <rFont val="Calibri"/>
        <family val="2"/>
        <charset val="238"/>
        <scheme val="minor"/>
      </rPr>
      <t>i obuhvaćaju rashode za zaposlene (plaće i doprinosi na plaće) za 2 voditeljice folklornih igraonica: Krklecova i Mlinska, uvećanje plaće odgojiteljici koja radi u njemačkom programu i uvećanje plaće za tri odgojiteljice u posebnom programu – Montessori u ukupnom iznosu od 14.374 eura. Budući da se, odgojiteljicama koje rade u posebnim programima (njemački i Montessori) plaća uvećava kroz stimulaciju od 15%, a voditeljica folklorne igraonice ostvaruje pravo na uvećanje bruto plaće u iznosu od 45% od mjesečne uplate roditelja po djetetu. Uvećanja plaće su u skladu s čl. 74 stavak 2. i 4. Pravilnika o radu.</t>
    </r>
  </si>
  <si>
    <r>
      <t>1.1.OPĆI PRIHODI I PRIMICI -</t>
    </r>
    <r>
      <rPr>
        <sz val="11"/>
        <color rgb="FF000000"/>
        <rFont val="Calibri"/>
        <family val="2"/>
        <charset val="238"/>
        <scheme val="minor"/>
      </rPr>
      <t xml:space="preserve"> rashodi za zaposlene (plaće, doprinosi na plaće, ostala materijalna prava zaposlenika), naknada zbog nezapošljavanja osoba s invaliditetom , prijevoz za djecu u programu predškole, računalne usluge i licence za uvođenje nove aplikacije OKI TOKI (digitalizacija odgojno obrazovnog procesa), energija zbog povećane cijene energenata, zakupnina i zdravstvene usluge (sistemstski pregled zaposlenika). Ukupni planirani iznos je  2.025.023 eura (uvećan je za metodološki manjak u iznosu od 2.362 eura  koji nastaje zbog načina iskazivanja prihoda kod proračunskog korisnika u odnosu na rashode koji se podmiruju iz izvora opći prihodi i primitci).</t>
    </r>
  </si>
  <si>
    <t xml:space="preserve">                                         ZA DJEČJI VRTIĆ IZVOR , G.KRKLECA 2, SAMOBOR</t>
  </si>
  <si>
    <t>Članak 1.</t>
  </si>
  <si>
    <t>Članak 2.</t>
  </si>
  <si>
    <r>
      <t xml:space="preserve">Troškove redovne djelatnosti Dječjeg vrtića Izvor snosi većim dijelom osnivač ustanove - Grad Samobor i roditelji djece koja polaze vrtić.
Unutar ove aktivnosti, iz izvora </t>
    </r>
    <r>
      <rPr>
        <b/>
        <sz val="10.5"/>
        <color theme="1"/>
        <rFont val="Calibri"/>
        <family val="2"/>
        <charset val="238"/>
        <scheme val="minor"/>
      </rPr>
      <t>opći prihodi i primici</t>
    </r>
    <r>
      <rPr>
        <sz val="10.5"/>
        <color theme="1"/>
        <rFont val="Calibri"/>
        <family val="2"/>
        <charset val="238"/>
        <scheme val="minor"/>
      </rPr>
      <t xml:space="preserve">, financiraju se izdaci za radnike: bruto plaće, doprinosi na plaće, ostali rashodi za zaposlene (božićnica, regres i dr.), naknada zbog nezapošljavanja osoba s invaliditetom, energija (radi  povećane cijene električne energije na tržištu) i u 2023.g. računalne usluge (za aplikaciju OKI-TOKI - radi digitalizacije odgojno obrazovnog procesa). Osnovica za obračun plaće utvrđuje se Odlukom o izvršavanju Proračuna Grada Samobora te za 2023. godinu iznositi 500 eura, dok se koeficijenti složenosti poslova te ostala materijalna prava propisuju Pravilnikom o radu dječjeg vtica. U pedagoškoji 2022./2023.godini je 123 zaposlenih. Stalno je zaposlenih 87 (1 zamjena za porodiljni), a na određeno 36 djelatnika (od čega su 28 pomoćnih osoba, 1 odgojitelj za malu školu 10 sati tjedno, 5 zamjena za porodiljni i 2 zamjene za duga bolovanja).  Na puno radno vrijeme je 117 a 6 na nepuno (od toga 4 pomoćne osobe, 1 logoped i 1 odgojitelj za malu školu).                                                                                                                                                                                                                                                                                                                                        Izmjenama i dopunama Finacijskog plana za 2023.godinu došlo je do povećanja na:                                 -skupini 31-rashodi za zaposlene (bruto plaća i doprinosi na plaće) radi potrebe zadržavanja 5 odgajatelja-pripravnika preko ljeta-7. i 8 mjesec (radi organizacije rada vezano za djecu sa teškoćama u razvoju, koja polaze vrtić u 7. i 8. mjesecu a asisteniti nisu zaposleni u tom periodu, već se odjavljuju sa 30.6.) i materijalnih prava zaposlenih radi povećanja neoporezivih naknada Pravilnikom o porezu na dohodak                                                                                                              -skupini 32-materijalni rashodi povećani su za dio zakupnine (radi nedostatnih sredstava iz izvora posebnih namjena za podmirenje nenadanih većih popravaka u objektu Bregana), te zdravstvenih usluga (sistematski pregled zaposlenih) za koje su preraspodjeljena sredstva dijelomično sa pozicije energije i naknade zbog nezapošljavanja osoba s invaliditetom.                                                                                                                                                                                                                                                                                                                                                                                    </t>
    </r>
  </si>
  <si>
    <r>
      <t>Iz izvora</t>
    </r>
    <r>
      <rPr>
        <b/>
        <sz val="11"/>
        <color theme="1"/>
        <rFont val="Calibri"/>
        <family val="2"/>
        <charset val="238"/>
        <scheme val="minor"/>
      </rPr>
      <t xml:space="preserve"> vlastitih prihoda</t>
    </r>
    <r>
      <rPr>
        <sz val="11"/>
        <color theme="1"/>
        <rFont val="Calibri"/>
        <family val="2"/>
        <charset val="238"/>
        <scheme val="minor"/>
      </rPr>
      <t xml:space="preserve"> planirani su rashodi za uredski materijel i ostale materijalne rashode te manjim djelom energija.                                                                                                                                                                                                                                Iz izvora </t>
    </r>
    <r>
      <rPr>
        <b/>
        <sz val="11"/>
        <color theme="1"/>
        <rFont val="Calibri"/>
        <family val="2"/>
        <charset val="238"/>
        <scheme val="minor"/>
      </rPr>
      <t xml:space="preserve">posebnih namjena </t>
    </r>
    <r>
      <rPr>
        <sz val="11"/>
        <color theme="1"/>
        <rFont val="Calibri"/>
        <family val="2"/>
        <charset val="238"/>
        <scheme val="minor"/>
      </rPr>
      <t xml:space="preserve">tj. roditeljskim uplatama unutar redovne djelatnosti financiraju se svi ostali troškovi vrtića: naknade troškova zaposlenima (naknade za prijevoz, službena putovanja i stručna usavršavanja), rashodi za materijal, energiju i uslugu (prehrana djece, energija i komunalije, tekuće održavanje objekata i opreme, nabava namještaja i opreme, nabava sitnog materijala, zakupnina) te ostali rashodi.                                                                                                                                                                                  Izmjenama i dopunama Finacijskog plana za 2023.godinu na izvoru posebnih namjena došlo je do ukupnog umanjenja za  2.352 eura temeljem Odluke o raspodjeli rezultata na skupini 32-materijalni rashodi.                                                                                                                                                                                Službena putovanja umanjena su za 500 eura dok je stručno usavršavanje povećano za 2.500 eura radi polaganja LCG ispita za domare i higijenskog minimuma tehničkog osoblja (svakih 5 godina) te povečanog broja stručnih ispita, naknade za prijevoz povećane su za 2.000 eura radi zadržavanja 5 odgajatelja-pripravnika u 7. i 8. mjesecu za rad sa djecom sa teškoćama u razvoju, ostale naknade troškova zaposlenih je nova pozicija za korišetenje osobnog auta stručnog tima u službene svrhe i planirana je u iznosu od 1.100 eura, službena, radna i zaštitna obuća i djeća povećana je za 5.188 eura radi obveze obnavljanja za sve djelatnike svake 2.godine, zakupnine i najamnine umanjene su za 2.000 te stavljene na teret OPP-a, ostale usluge uvećane su za 800 eura radi redovitog pružanja usluge pranja i peglanja (koja kod prijašnjeg pružatelja usluge nije bila redovita) a pozicija energije je smanjena za 11.440 eura te raspoređena na gore navedene stavke.                                                                                                                                                                                                                                                                                                                                                                                                           Iz izvora </t>
    </r>
    <r>
      <rPr>
        <b/>
        <sz val="11"/>
        <color theme="1"/>
        <rFont val="Calibri"/>
        <family val="2"/>
        <charset val="238"/>
        <scheme val="minor"/>
      </rPr>
      <t>prihodi od pomoći</t>
    </r>
    <r>
      <rPr>
        <sz val="11"/>
        <color theme="1"/>
        <rFont val="Calibri"/>
        <family val="2"/>
        <charset val="238"/>
        <scheme val="minor"/>
      </rPr>
      <t xml:space="preserve"> financiraju se zdravstvene usluge temeljem refundacije rashoda, za zdravstvene usluge Medicine rada, od strane HZZO-a.                                                                                                                                                                                                                                           Na izvorima </t>
    </r>
    <r>
      <rPr>
        <b/>
        <sz val="11"/>
        <color theme="1"/>
        <rFont val="Calibri"/>
        <family val="2"/>
        <charset val="238"/>
        <scheme val="minor"/>
      </rPr>
      <t>prihoda od donacija</t>
    </r>
    <r>
      <rPr>
        <sz val="11"/>
        <color theme="1"/>
        <rFont val="Calibri"/>
        <family val="2"/>
        <charset val="238"/>
        <scheme val="minor"/>
      </rPr>
      <t xml:space="preserve"> do povećanja je došlo temeljem dobivene donacije od Lush d.o.o. (potrošni materijal za grupe) i očekivane nagrade od TZ za sudjelovanje na fašniku.</t>
    </r>
  </si>
  <si>
    <t>Rashodi su predviđeni za nabavu nefinancijske imovine za DV Izvor iz izvora posebnih namjena tj. roditeljskih uplata.                                                                                                                                        Nabava nefinancijske imovine vrši se sukcesivno tijekom godine, sukladno Planu nabave. Planirana je: uredska oprema i namještaj (stolice za zbornicu i garderoba za tehničko osoblje); oprema za održavanje i zaštitu (klima uređaji za Breganu i Krklecovu); uređaji, stojevi i oprema za ostale namjene (hladnjak za Mlinsku). Planirana financijska sredstva temelje se na iskazanim potrebama dječjeg vrtića za nabavu dugotrajne nefinancijske imovine te ponudama za nabavu iste.                           Izmjenama i dopunama Finacijskog plana za 2023.godinu došlo je do povećanja radi manje planiranog iznosa za licence (za aplikaciju OKI-TOKI - digitalizaciju odgojno obrazovnog procesa), a više na računalnim uslugama za OKI-TOKI te je napravljena preraspodjela.</t>
  </si>
  <si>
    <t>Očekuje se veća uključenost u redovni program, te je ubuduće planiran pad djece u programu predškole.</t>
  </si>
  <si>
    <t>Na temelju  članka 46. Zakona o proračunu (Narodne novine br.144/21) i članka 41. Statuta Dječjeg vrtića Izvor (Službene vijesti Grada Samobora br. 4/19., 2/21 i 10/22) Upravno vijeće DV Izvor na svojoj 29. sjednici održanoj 16.06.2023. godine donijelo je :</t>
  </si>
  <si>
    <t>I.izmjene i dopune Financijskog plana Dječjeg vrtića Izvor za 2023. godinu sadrži:</t>
  </si>
  <si>
    <t>Prihodi i rashodi u  I.izmjenama i dopunama Financijskog plana Dječjeg vrtića Izvor za 2023. godinu utvrđuju se u Računu prihoda i rashoda  po ekonomskoj klasifikaciji i izvorima finaciranja kako slijedi:</t>
  </si>
  <si>
    <t>Rashodi u  I.izmjenama i dopunama Financijskog plana Dječjeg vrtića Izvor za 2023. godinu  raspoređuju se po funkcijskoj klasifikaciji kako slijedi:</t>
  </si>
  <si>
    <t>Preneseni višak prihoda nad rashodima u I.izmjenama i dopunama Financijskog plana Dječjeg vrtića Izvor za 2023. godinu  utvrđuje se kako slijedi:</t>
  </si>
  <si>
    <t>Rashodi i izdaci u  I.izmjenama i dopunama Financijskog plana Dječjeg vrtića Izvor za 2023. godinu raspoređuju se po izvorima financiranja i ekonomskoj klasifikaciji u Posebnom dijelu Proračuna, kako slijedi:</t>
  </si>
  <si>
    <t>OBRAZLOŽENJE OPĆEG DIJELA  I. IZMJENA I DOPUNA FINANCIJSKOG PLANA ZA 2023.GODINU</t>
  </si>
  <si>
    <t>OBRAZLOŽENJE POSEBNOG DIJELA I. IZMJENA I DOPUNA FINANCIJSKOG PLANA ZA 2023.GODINU</t>
  </si>
  <si>
    <t>III. ZAVRŠNE ODREDBE</t>
  </si>
  <si>
    <t>Članak 9.</t>
  </si>
  <si>
    <t>URBROJ: 238-27-80-03-23-4</t>
  </si>
  <si>
    <t>I. IZMJENE I DOPUNE FINANCIJSKOG PLANA DJEČJEG VRTIĆA IZVOR ZA 2023. GODINU</t>
  </si>
  <si>
    <t>Primici od financijske imovine i zaduživanja i izdaci za financijsku imovinu i otplatu zajmova u  I.izmjenama i dopunama Financijskog plana Dječjeg vrtića Izvor za 2023. godinu  utvrđuju se u Računu financiranja kako slijedi:</t>
  </si>
  <si>
    <t>I.izmjenama i dopunama Financijskog plana za 2023.g. ukupni prihodi poslovanja iznose 2.536.501 eura (sa metodološkim manjkom od 2.362 eura koji se odnosi na nepodmirene obveze (radi nedospijelog datuma plaćanja dobavljaču) iz izvora financiranja Grada Samobora koji je pokriven ostvarenjem prihoda od nadležnog proračuna tijekom 2023.godine) te namjenskog viška od 6.251 eura.                                                                                                                                                           Prihodi su povećani/smanjeni po izvorima:                                                                                                                 3.4. PRIHODI  ZA POSEBNE NAMJENE - umanjenje za  2.352 eura  temeljem Odluke o raspodjeli rezultata                                                                                                                                                                                4.7. PRIHODI OD POMOĆI - povećanje za  640 eura  temeljem Odluke o raspodjeli rezultata                                                                                                                                                                                                                                                                 5.6.PRIHODI OD DONACIJA -povećanje za 3.944 eura na temelju dobivene donacije od Lush d.o.o. i očekuje se nagrada od TZ (Grada Samobora) za sudjelovanje na fašniku                                                                                                                   1.1.OPĆI PRIHODI I PRIMICI- povećanje za 47.000 eura koje se odnosi na ostale rashode za zaposlene (materijalna prava radi povećanja neporezivih naknada), zadržavanja 5 odgajatelja-pripravnika preko ljeta (radi organizacije rada vezano za djecu sa teškoćama u razvoju, koja polaze vrtić u 7. i 8. mjesecu  a asisteniti nisu zaposleni u tom periodu već se odjavljuju sa 30.6.) i zakupnina (radi nedostatnih sredstava iz izvora posebnih namjena za podmirenje nenadanih većih popravaka u objektu Bregana) te metodološkog manjka od 2.361 eura temeljem Odluke od raspodjeli rezultata</t>
  </si>
  <si>
    <t xml:space="preserve">I . izmjene i dopune Financijskog plana za 2023. godinu objavit će se na službenoj internet stranici Dječjeg vrtića Izvor, a stupaju na snagu danom objave.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</si>
</sst>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1]_-;\-* #,##0.00\ [$€-1]_-;_-* &quot;-&quot;??\ [$€-1]_-;_-@_-"/>
    <numFmt numFmtId="165" formatCode="[$-1041A]#,##0;\-\ #,##0"/>
  </numFmts>
  <fonts count="80">
    <font>
      <sz val="11"/>
      <color theme="1"/>
      <name val="Calibri"/>
      <family val="2"/>
      <charset val="238"/>
      <scheme val="minor"/>
    </font>
    <font>
      <sz val="10"/>
      <name val="Arial"/>
      <family val="2"/>
      <charset val="238"/>
    </font>
    <font>
      <sz val="12"/>
      <color theme="1"/>
      <name val="Calibri"/>
      <family val="2"/>
      <charset val="238"/>
      <scheme val="minor"/>
    </font>
    <font>
      <sz val="10"/>
      <color theme="1"/>
      <name val="Calibri"/>
      <family val="2"/>
      <charset val="238"/>
      <scheme val="minor"/>
    </font>
    <font>
      <sz val="10"/>
      <color rgb="FF000000"/>
      <name val="Arial"/>
      <family val="2"/>
      <charset val="238"/>
    </font>
    <font>
      <sz val="12"/>
      <color theme="1"/>
      <name val="Times New Roman"/>
      <family val="1"/>
      <charset val="238"/>
    </font>
    <font>
      <sz val="12"/>
      <color rgb="FFFF0000"/>
      <name val="Times New Roman"/>
      <family val="1"/>
      <charset val="238"/>
    </font>
    <font>
      <b/>
      <i/>
      <sz val="12"/>
      <color indexed="8"/>
      <name val="Times New Roman"/>
      <family val="1"/>
      <charset val="238"/>
    </font>
    <font>
      <sz val="10"/>
      <color theme="1"/>
      <name val="Arial"/>
      <family val="2"/>
      <charset val="238"/>
    </font>
    <font>
      <sz val="10"/>
      <color rgb="FF000000"/>
      <name val="Geneva"/>
      <charset val="238"/>
    </font>
    <font>
      <sz val="11"/>
      <color theme="1" tint="4.9989318521683403E-2"/>
      <name val="Calibri"/>
      <family val="2"/>
      <charset val="238"/>
      <scheme val="minor"/>
    </font>
    <font>
      <b/>
      <sz val="12"/>
      <color theme="1" tint="4.9989318521683403E-2"/>
      <name val="Calibri"/>
      <family val="2"/>
      <charset val="238"/>
      <scheme val="minor"/>
    </font>
    <font>
      <sz val="12"/>
      <color theme="1" tint="4.9989318521683403E-2"/>
      <name val="Calibri"/>
      <family val="2"/>
      <charset val="238"/>
      <scheme val="minor"/>
    </font>
    <font>
      <b/>
      <sz val="11"/>
      <color theme="1"/>
      <name val="Calibri"/>
      <family val="2"/>
      <charset val="238"/>
      <scheme val="minor"/>
    </font>
    <font>
      <sz val="12"/>
      <color theme="1"/>
      <name val="Calibri"/>
      <family val="2"/>
      <charset val="238"/>
    </font>
    <font>
      <b/>
      <sz val="10"/>
      <color rgb="FF000000"/>
      <name val="Arial"/>
      <family val="2"/>
      <charset val="238"/>
    </font>
    <font>
      <sz val="11"/>
      <color theme="1"/>
      <name val="Symbol"/>
      <family val="1"/>
      <charset val="2"/>
    </font>
    <font>
      <b/>
      <sz val="12"/>
      <color rgb="FF0D0D0D"/>
      <name val="Calibri"/>
      <family val="2"/>
      <charset val="238"/>
      <scheme val="minor"/>
    </font>
    <font>
      <sz val="10"/>
      <color rgb="FF000000"/>
      <name val="Times New Roman"/>
      <family val="1"/>
      <charset val="238"/>
    </font>
    <font>
      <b/>
      <sz val="12"/>
      <color theme="1"/>
      <name val="Arial"/>
      <family val="2"/>
      <charset val="238"/>
    </font>
    <font>
      <sz val="11"/>
      <color theme="1"/>
      <name val="Calibri"/>
      <family val="2"/>
      <charset val="238"/>
      <scheme val="minor"/>
    </font>
    <font>
      <sz val="10"/>
      <color theme="1" tint="4.9989318521683403E-2"/>
      <name val="Calibri"/>
      <family val="2"/>
      <charset val="238"/>
      <scheme val="minor"/>
    </font>
    <font>
      <b/>
      <sz val="10"/>
      <color theme="1"/>
      <name val="Calibri"/>
      <family val="2"/>
      <charset val="238"/>
      <scheme val="minor"/>
    </font>
    <font>
      <sz val="11"/>
      <color rgb="FF000000"/>
      <name val="Calibri"/>
      <family val="2"/>
      <charset val="238"/>
    </font>
    <font>
      <sz val="11"/>
      <color rgb="FF000000"/>
      <name val="Calibri"/>
      <family val="2"/>
      <scheme val="minor"/>
    </font>
    <font>
      <sz val="11"/>
      <color rgb="FFFFFFFF"/>
      <name val="Calibri"/>
      <family val="2"/>
      <charset val="238"/>
    </font>
    <font>
      <b/>
      <sz val="11"/>
      <color rgb="FFFF9900"/>
      <name val="Calibri"/>
      <family val="2"/>
      <charset val="238"/>
    </font>
    <font>
      <sz val="11"/>
      <color rgb="FF800080"/>
      <name val="Calibri"/>
      <family val="2"/>
      <charset val="238"/>
    </font>
    <font>
      <b/>
      <sz val="15"/>
      <color rgb="FF003366"/>
      <name val="Calibri"/>
      <family val="2"/>
      <charset val="238"/>
    </font>
    <font>
      <b/>
      <sz val="13"/>
      <color rgb="FF003366"/>
      <name val="Calibri"/>
      <family val="2"/>
      <charset val="238"/>
    </font>
    <font>
      <b/>
      <sz val="11"/>
      <color rgb="FF003366"/>
      <name val="Calibri"/>
      <family val="2"/>
      <charset val="238"/>
    </font>
    <font>
      <sz val="11"/>
      <color rgb="FF993300"/>
      <name val="Calibri"/>
      <family val="2"/>
      <charset val="238"/>
    </font>
    <font>
      <sz val="11"/>
      <color rgb="FFFF9900"/>
      <name val="Calibri"/>
      <family val="2"/>
      <charset val="238"/>
    </font>
    <font>
      <b/>
      <sz val="11"/>
      <color rgb="FFFFFFFF"/>
      <name val="Calibri"/>
      <family val="2"/>
      <charset val="238"/>
    </font>
    <font>
      <b/>
      <sz val="10"/>
      <color rgb="FF0000FF"/>
      <name val="Arial"/>
      <family val="2"/>
      <charset val="238"/>
    </font>
    <font>
      <b/>
      <sz val="12"/>
      <color rgb="FF000000"/>
      <name val="Arial"/>
      <family val="2"/>
      <charset val="238"/>
    </font>
    <font>
      <sz val="8"/>
      <color rgb="FF000000"/>
      <name val="Arial"/>
      <family val="2"/>
      <charset val="238"/>
    </font>
    <font>
      <sz val="10"/>
      <color rgb="FF0000FF"/>
      <name val="Arial"/>
      <family val="2"/>
      <charset val="238"/>
    </font>
    <font>
      <sz val="19"/>
      <color rgb="FF3366FF"/>
      <name val="Arial"/>
      <family val="2"/>
      <charset val="238"/>
    </font>
    <font>
      <sz val="8"/>
      <color rgb="FFFF0000"/>
      <name val="Arial"/>
      <family val="2"/>
      <charset val="238"/>
    </font>
    <font>
      <i/>
      <sz val="11"/>
      <color rgb="FF808080"/>
      <name val="Calibri"/>
      <family val="2"/>
      <charset val="238"/>
    </font>
    <font>
      <b/>
      <sz val="11"/>
      <color rgb="FF000000"/>
      <name val="Calibri"/>
      <family val="2"/>
      <charset val="238"/>
    </font>
    <font>
      <sz val="11"/>
      <color rgb="FF333399"/>
      <name val="Calibri"/>
      <family val="2"/>
      <charset val="238"/>
    </font>
    <font>
      <b/>
      <sz val="10"/>
      <color indexed="8"/>
      <name val="Calibri"/>
      <family val="2"/>
      <charset val="238"/>
      <scheme val="minor"/>
    </font>
    <font>
      <sz val="11"/>
      <name val="Calibri"/>
      <family val="2"/>
      <charset val="238"/>
      <scheme val="minor"/>
    </font>
    <font>
      <sz val="11"/>
      <color rgb="FF000000"/>
      <name val="Calibri"/>
      <family val="2"/>
      <charset val="238"/>
      <scheme val="minor"/>
    </font>
    <font>
      <b/>
      <sz val="11"/>
      <name val="Calibri"/>
      <family val="2"/>
      <charset val="238"/>
      <scheme val="minor"/>
    </font>
    <font>
      <b/>
      <sz val="12"/>
      <color theme="1"/>
      <name val="Calibri"/>
      <family val="2"/>
      <charset val="238"/>
      <scheme val="minor"/>
    </font>
    <font>
      <b/>
      <sz val="9"/>
      <color theme="1"/>
      <name val="Calibri"/>
      <family val="2"/>
      <charset val="238"/>
      <scheme val="minor"/>
    </font>
    <font>
      <sz val="12"/>
      <color theme="1"/>
      <name val="Arial"/>
      <family val="2"/>
      <charset val="238"/>
    </font>
    <font>
      <b/>
      <sz val="11"/>
      <color indexed="8"/>
      <name val="Calibri"/>
      <family val="2"/>
      <charset val="238"/>
      <scheme val="minor"/>
    </font>
    <font>
      <b/>
      <sz val="12"/>
      <color indexed="8"/>
      <name val="Calibri"/>
      <family val="2"/>
      <charset val="238"/>
      <scheme val="minor"/>
    </font>
    <font>
      <sz val="12"/>
      <color indexed="8"/>
      <name val="Calibri"/>
      <family val="2"/>
      <charset val="238"/>
      <scheme val="minor"/>
    </font>
    <font>
      <sz val="10"/>
      <color indexed="8"/>
      <name val="Calibri"/>
      <family val="2"/>
      <charset val="238"/>
      <scheme val="minor"/>
    </font>
    <font>
      <sz val="11"/>
      <color indexed="8"/>
      <name val="Calibri"/>
      <family val="2"/>
      <charset val="238"/>
      <scheme val="minor"/>
    </font>
    <font>
      <b/>
      <sz val="12"/>
      <name val="Calibri"/>
      <family val="2"/>
      <charset val="238"/>
      <scheme val="minor"/>
    </font>
    <font>
      <sz val="12"/>
      <name val="Calibri"/>
      <family val="2"/>
      <charset val="238"/>
      <scheme val="minor"/>
    </font>
    <font>
      <b/>
      <sz val="14"/>
      <color indexed="8"/>
      <name val="Calibri"/>
      <family val="2"/>
      <charset val="238"/>
      <scheme val="minor"/>
    </font>
    <font>
      <i/>
      <sz val="10"/>
      <name val="Calibri"/>
      <family val="2"/>
      <charset val="238"/>
      <scheme val="minor"/>
    </font>
    <font>
      <i/>
      <sz val="11"/>
      <name val="Calibri"/>
      <family val="2"/>
      <charset val="238"/>
      <scheme val="minor"/>
    </font>
    <font>
      <b/>
      <i/>
      <sz val="11"/>
      <name val="Calibri"/>
      <family val="2"/>
      <charset val="238"/>
      <scheme val="minor"/>
    </font>
    <font>
      <i/>
      <sz val="11"/>
      <color indexed="8"/>
      <name val="Calibri"/>
      <family val="2"/>
      <charset val="238"/>
      <scheme val="minor"/>
    </font>
    <font>
      <b/>
      <sz val="11"/>
      <color theme="1" tint="4.9989318521683403E-2"/>
      <name val="Calibri"/>
      <family val="2"/>
      <charset val="238"/>
      <scheme val="minor"/>
    </font>
    <font>
      <b/>
      <i/>
      <sz val="11"/>
      <color indexed="8"/>
      <name val="Calibri"/>
      <family val="2"/>
      <charset val="238"/>
      <scheme val="minor"/>
    </font>
    <font>
      <b/>
      <sz val="7"/>
      <color theme="1"/>
      <name val="Calibri"/>
      <family val="2"/>
      <charset val="238"/>
      <scheme val="minor"/>
    </font>
    <font>
      <sz val="11"/>
      <color rgb="FFFF0000"/>
      <name val="Calibri"/>
      <family val="2"/>
      <charset val="238"/>
      <scheme val="minor"/>
    </font>
    <font>
      <b/>
      <sz val="11"/>
      <color rgb="FF000000"/>
      <name val="Calibri"/>
      <family val="2"/>
      <charset val="238"/>
      <scheme val="minor"/>
    </font>
    <font>
      <i/>
      <sz val="11"/>
      <color rgb="FF000000"/>
      <name val="Calibri"/>
      <family val="2"/>
      <charset val="238"/>
    </font>
    <font>
      <b/>
      <sz val="9"/>
      <name val="Arial Nova Light"/>
      <family val="2"/>
      <charset val="238"/>
    </font>
    <font>
      <b/>
      <sz val="9"/>
      <name val="Arial"/>
      <family val="2"/>
      <charset val="238"/>
    </font>
    <font>
      <sz val="9"/>
      <name val="Arial Nova Light"/>
      <family val="2"/>
      <charset val="238"/>
    </font>
    <font>
      <sz val="9"/>
      <color theme="1"/>
      <name val="Arial Nova Light"/>
      <family val="2"/>
      <charset val="238"/>
    </font>
    <font>
      <sz val="9"/>
      <name val="Arial"/>
      <family val="2"/>
      <charset val="238"/>
    </font>
    <font>
      <b/>
      <sz val="11"/>
      <color rgb="FFFF0000"/>
      <name val="Calibri"/>
      <family val="2"/>
      <charset val="238"/>
      <scheme val="minor"/>
    </font>
    <font>
      <sz val="7"/>
      <color theme="1"/>
      <name val="Calibri"/>
      <family val="2"/>
      <charset val="238"/>
      <scheme val="minor"/>
    </font>
    <font>
      <sz val="10"/>
      <name val="Calibri"/>
      <family val="2"/>
      <charset val="238"/>
      <scheme val="minor"/>
    </font>
    <font>
      <i/>
      <sz val="10"/>
      <color theme="1"/>
      <name val="Calibri"/>
      <family val="2"/>
      <charset val="238"/>
      <scheme val="minor"/>
    </font>
    <font>
      <sz val="10.5"/>
      <color theme="1"/>
      <name val="Calibri"/>
      <family val="2"/>
      <charset val="238"/>
      <scheme val="minor"/>
    </font>
    <font>
      <b/>
      <sz val="10.5"/>
      <color theme="1"/>
      <name val="Calibri"/>
      <family val="2"/>
      <charset val="238"/>
      <scheme val="minor"/>
    </font>
    <font>
      <b/>
      <sz val="10.5"/>
      <name val="Calibri"/>
      <family val="2"/>
      <charset val="238"/>
      <scheme val="minor"/>
    </font>
  </fonts>
  <fills count="3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0F0"/>
        <bgColor indexed="64"/>
      </patternFill>
    </fill>
    <fill>
      <patternFill patternType="solid">
        <fgColor theme="4" tint="0.39997558519241921"/>
        <bgColor indexed="64"/>
      </patternFill>
    </fill>
    <fill>
      <patternFill patternType="solid">
        <fgColor rgb="FFFFC000"/>
        <bgColor indexed="64"/>
      </patternFill>
    </fill>
    <fill>
      <patternFill patternType="solid">
        <fgColor rgb="FFD9D9D9"/>
        <bgColor indexed="64"/>
      </patternFill>
    </fill>
    <fill>
      <patternFill patternType="solid">
        <fgColor rgb="FFF2F2F2"/>
        <bgColor indexed="64"/>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FF8080"/>
        <bgColor rgb="FFFF8080"/>
      </patternFill>
    </fill>
    <fill>
      <patternFill patternType="solid">
        <fgColor rgb="FF00FF00"/>
        <bgColor rgb="FF00FF00"/>
      </patternFill>
    </fill>
    <fill>
      <patternFill patternType="solid">
        <fgColor rgb="FF99CCFF"/>
        <bgColor rgb="FF99CCFF"/>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C0C0C0"/>
        <bgColor rgb="FFC0C0C0"/>
      </patternFill>
    </fill>
    <fill>
      <patternFill patternType="solid">
        <fgColor rgb="FFFFFF99"/>
        <bgColor rgb="FFFFFF99"/>
      </patternFill>
    </fill>
    <fill>
      <patternFill patternType="solid">
        <fgColor rgb="FF969696"/>
        <bgColor rgb="FF969696"/>
      </patternFill>
    </fill>
    <fill>
      <patternFill patternType="solid">
        <fgColor rgb="FF00CCFF"/>
        <bgColor rgb="FF00CCFF"/>
      </patternFill>
    </fill>
    <fill>
      <patternFill patternType="solid">
        <fgColor rgb="FF99CC00"/>
        <bgColor rgb="FF99CC00"/>
      </patternFill>
    </fill>
    <fill>
      <patternFill patternType="solid">
        <fgColor rgb="FF666699"/>
        <bgColor rgb="FF666699"/>
      </patternFill>
    </fill>
    <fill>
      <patternFill patternType="solid">
        <fgColor rgb="FFFFFFCC"/>
        <bgColor rgb="FFFFFFCC"/>
      </patternFill>
    </fill>
    <fill>
      <patternFill patternType="solid">
        <fgColor rgb="FF00FFFF"/>
        <bgColor rgb="FF00FFFF"/>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rgb="FF808080"/>
      </left>
      <right style="thin">
        <color rgb="FF808080"/>
      </right>
      <top style="thin">
        <color rgb="FF808080"/>
      </top>
      <bottom style="thin">
        <color rgb="FF808080"/>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bottom style="double">
        <color rgb="FFFF9900"/>
      </bottom>
      <diagonal/>
    </border>
    <border>
      <left style="double">
        <color rgb="FF333333"/>
      </left>
      <right style="double">
        <color rgb="FF333333"/>
      </right>
      <top style="double">
        <color rgb="FF333333"/>
      </top>
      <bottom style="double">
        <color rgb="FF333333"/>
      </bottom>
      <diagonal/>
    </border>
    <border>
      <left style="thin">
        <color rgb="FF333333"/>
      </left>
      <right style="thin">
        <color rgb="FF333333"/>
      </right>
      <top style="thin">
        <color rgb="FF333333"/>
      </top>
      <bottom style="thin">
        <color rgb="FF333333"/>
      </bottom>
      <diagonal/>
    </border>
    <border>
      <left style="thin">
        <color rgb="FF3366FF"/>
      </left>
      <right style="thin">
        <color rgb="FF3366FF"/>
      </right>
      <top style="thin">
        <color rgb="FF3366FF"/>
      </top>
      <bottom style="thin">
        <color rgb="FF3366FF"/>
      </bottom>
      <diagonal/>
    </border>
    <border>
      <left style="thin">
        <color rgb="FFCCFFFF"/>
      </left>
      <right style="thin">
        <color rgb="FF3366FF"/>
      </right>
      <top style="medium">
        <color rgb="FFCCFFFF"/>
      </top>
      <bottom style="thin">
        <color rgb="FF3366FF"/>
      </bottom>
      <diagonal/>
    </border>
    <border>
      <left/>
      <right/>
      <top style="thin">
        <color rgb="FF333399"/>
      </top>
      <bottom style="double">
        <color rgb="FF333399"/>
      </bottom>
      <diagonal/>
    </border>
  </borders>
  <cellStyleXfs count="102">
    <xf numFmtId="0" fontId="0" fillId="0" borderId="0"/>
    <xf numFmtId="0" fontId="4" fillId="0" borderId="0"/>
    <xf numFmtId="0" fontId="4" fillId="0" borderId="0" applyNumberFormat="0" applyBorder="0" applyProtection="0"/>
    <xf numFmtId="0" fontId="9" fillId="0" borderId="0" applyNumberFormat="0" applyBorder="0" applyProtection="0"/>
    <xf numFmtId="44" fontId="20" fillId="0" borderId="0" applyFont="0" applyFill="0" applyBorder="0" applyAlignment="0" applyProtection="0"/>
    <xf numFmtId="0" fontId="1" fillId="0" borderId="0"/>
    <xf numFmtId="0" fontId="20" fillId="0" borderId="0"/>
    <xf numFmtId="0" fontId="4" fillId="0" borderId="0" applyNumberFormat="0" applyBorder="0" applyProtection="0">
      <alignment wrapText="1"/>
    </xf>
    <xf numFmtId="0" fontId="23" fillId="11" borderId="0" applyNumberFormat="0" applyFont="0" applyBorder="0" applyAlignment="0" applyProtection="0"/>
    <xf numFmtId="0" fontId="23" fillId="12" borderId="0" applyNumberFormat="0" applyFont="0" applyBorder="0" applyAlignment="0" applyProtection="0"/>
    <xf numFmtId="0" fontId="23" fillId="13" borderId="0" applyNumberFormat="0" applyFont="0" applyBorder="0" applyAlignment="0" applyProtection="0"/>
    <xf numFmtId="0" fontId="23" fillId="14" borderId="0" applyNumberFormat="0" applyFont="0" applyBorder="0" applyAlignment="0" applyProtection="0"/>
    <xf numFmtId="0" fontId="23" fillId="15" borderId="0" applyNumberFormat="0" applyFont="0" applyBorder="0" applyAlignment="0" applyProtection="0"/>
    <xf numFmtId="0" fontId="23" fillId="16" borderId="0" applyNumberFormat="0" applyFont="0" applyBorder="0" applyAlignment="0" applyProtection="0"/>
    <xf numFmtId="0" fontId="23" fillId="17" borderId="0" applyNumberFormat="0" applyFont="0" applyBorder="0" applyAlignment="0" applyProtection="0"/>
    <xf numFmtId="0" fontId="23" fillId="18" borderId="0" applyNumberFormat="0" applyFont="0" applyBorder="0" applyAlignment="0" applyProtection="0"/>
    <xf numFmtId="0" fontId="23" fillId="14" borderId="0" applyNumberFormat="0" applyFont="0" applyBorder="0" applyAlignment="0" applyProtection="0"/>
    <xf numFmtId="0" fontId="23" fillId="19" borderId="0" applyNumberFormat="0" applyFont="0" applyBorder="0" applyAlignment="0" applyProtection="0"/>
    <xf numFmtId="0" fontId="23" fillId="20" borderId="0" applyNumberFormat="0" applyFont="0" applyBorder="0" applyAlignment="0" applyProtection="0"/>
    <xf numFmtId="0" fontId="23" fillId="19" borderId="0" applyNumberFormat="0" applyFont="0" applyBorder="0" applyAlignment="0" applyProtection="0"/>
    <xf numFmtId="0" fontId="25" fillId="21"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8" borderId="0" applyNumberFormat="0" applyBorder="0" applyAlignment="0" applyProtection="0"/>
    <xf numFmtId="0" fontId="26" fillId="29" borderId="17" applyNumberFormat="0" applyAlignment="0" applyProtection="0"/>
    <xf numFmtId="0" fontId="27" fillId="12" borderId="0" applyNumberFormat="0" applyBorder="0" applyAlignment="0" applyProtection="0"/>
    <xf numFmtId="0" fontId="28" fillId="0" borderId="18" applyNumberFormat="0" applyFill="0" applyAlignment="0" applyProtection="0"/>
    <xf numFmtId="0" fontId="29" fillId="0" borderId="19" applyNumberFormat="0" applyFill="0" applyAlignment="0" applyProtection="0"/>
    <xf numFmtId="0" fontId="30" fillId="0" borderId="20" applyNumberFormat="0" applyFill="0" applyAlignment="0" applyProtection="0"/>
    <xf numFmtId="0" fontId="30" fillId="0" borderId="0" applyNumberFormat="0" applyFill="0" applyBorder="0" applyAlignment="0" applyProtection="0"/>
    <xf numFmtId="0" fontId="31" fillId="30" borderId="0" applyNumberFormat="0" applyBorder="0" applyAlignment="0" applyProtection="0"/>
    <xf numFmtId="0" fontId="23" fillId="0" borderId="0"/>
    <xf numFmtId="0" fontId="24" fillId="0" borderId="0"/>
    <xf numFmtId="0" fontId="1" fillId="0" borderId="0"/>
    <xf numFmtId="0" fontId="4" fillId="0" borderId="0" applyNumberFormat="0" applyBorder="0" applyProtection="0">
      <alignment wrapText="1"/>
    </xf>
    <xf numFmtId="0" fontId="24" fillId="0" borderId="0"/>
    <xf numFmtId="0" fontId="4" fillId="0" borderId="0" applyNumberFormat="0" applyBorder="0" applyProtection="0">
      <alignment wrapText="1"/>
    </xf>
    <xf numFmtId="0" fontId="23" fillId="0" borderId="0" applyNumberFormat="0" applyFont="0" applyBorder="0" applyProtection="0"/>
    <xf numFmtId="0" fontId="23" fillId="0" borderId="0" applyNumberFormat="0" applyFont="0" applyBorder="0" applyProtection="0"/>
    <xf numFmtId="0" fontId="4" fillId="0" borderId="0" applyNumberFormat="0" applyBorder="0" applyProtection="0">
      <alignment wrapText="1"/>
    </xf>
    <xf numFmtId="0" fontId="23" fillId="0" borderId="0" applyNumberFormat="0" applyFont="0" applyBorder="0" applyProtection="0"/>
    <xf numFmtId="0" fontId="1" fillId="0" borderId="0">
      <alignment wrapText="1"/>
    </xf>
    <xf numFmtId="0" fontId="23" fillId="0" borderId="0" applyNumberFormat="0" applyFont="0" applyBorder="0" applyProtection="0"/>
    <xf numFmtId="0" fontId="18" fillId="0" borderId="0" applyNumberFormat="0" applyBorder="0" applyProtection="0"/>
    <xf numFmtId="0" fontId="23" fillId="0" borderId="0" applyNumberFormat="0" applyFont="0" applyBorder="0" applyProtection="0"/>
    <xf numFmtId="0" fontId="23" fillId="0" borderId="0" applyNumberFormat="0" applyFont="0" applyBorder="0" applyProtection="0"/>
    <xf numFmtId="0" fontId="23" fillId="0" borderId="0" applyNumberFormat="0" applyFont="0" applyBorder="0" applyProtection="0"/>
    <xf numFmtId="0" fontId="23" fillId="0" borderId="0" applyNumberFormat="0" applyFont="0" applyBorder="0" applyProtection="0"/>
    <xf numFmtId="0" fontId="32" fillId="0" borderId="21" applyNumberFormat="0" applyFill="0" applyAlignment="0" applyProtection="0"/>
    <xf numFmtId="0" fontId="33" fillId="31" borderId="22" applyNumberFormat="0" applyAlignment="0" applyProtection="0"/>
    <xf numFmtId="4" fontId="4" fillId="30" borderId="23" applyProtection="0">
      <alignment vertical="center"/>
    </xf>
    <xf numFmtId="4" fontId="34" fillId="30" borderId="24" applyProtection="0">
      <alignment vertical="center"/>
    </xf>
    <xf numFmtId="4" fontId="15" fillId="30" borderId="24" applyProtection="0">
      <alignment horizontal="left" vertical="center" indent="1"/>
    </xf>
    <xf numFmtId="0" fontId="15" fillId="30" borderId="24" applyNumberFormat="0" applyProtection="0">
      <alignment horizontal="left" vertical="top" indent="1"/>
    </xf>
    <xf numFmtId="4" fontId="15" fillId="32" borderId="0" applyBorder="0" applyProtection="0">
      <alignment horizontal="left" vertical="center" indent="1"/>
    </xf>
    <xf numFmtId="4" fontId="4" fillId="12" borderId="24" applyProtection="0">
      <alignment horizontal="right" vertical="center"/>
    </xf>
    <xf numFmtId="4" fontId="4" fillId="17" borderId="24" applyProtection="0">
      <alignment horizontal="right" vertical="center"/>
    </xf>
    <xf numFmtId="4" fontId="4" fillId="26" borderId="24" applyProtection="0">
      <alignment horizontal="right" vertical="center"/>
    </xf>
    <xf numFmtId="4" fontId="4" fillId="20" borderId="24" applyProtection="0">
      <alignment horizontal="right" vertical="center"/>
    </xf>
    <xf numFmtId="4" fontId="4" fillId="24" borderId="24" applyProtection="0">
      <alignment horizontal="right" vertical="center"/>
    </xf>
    <xf numFmtId="4" fontId="4" fillId="28" borderId="24" applyProtection="0">
      <alignment horizontal="right" vertical="center"/>
    </xf>
    <xf numFmtId="4" fontId="4" fillId="27" borderId="24" applyProtection="0">
      <alignment horizontal="right" vertical="center"/>
    </xf>
    <xf numFmtId="4" fontId="4" fillId="33" borderId="24" applyProtection="0">
      <alignment horizontal="right" vertical="center"/>
    </xf>
    <xf numFmtId="4" fontId="4" fillId="18" borderId="24" applyProtection="0">
      <alignment horizontal="right" vertical="center"/>
    </xf>
    <xf numFmtId="4" fontId="15" fillId="0" borderId="25" applyFill="0" applyProtection="0">
      <alignment horizontal="left" vertical="center" indent="1"/>
    </xf>
    <xf numFmtId="4" fontId="4" fillId="15" borderId="0" applyBorder="0" applyProtection="0">
      <alignment horizontal="left" vertical="center" indent="1"/>
    </xf>
    <xf numFmtId="4" fontId="35" fillId="34" borderId="0" applyBorder="0" applyProtection="0">
      <alignment horizontal="left" vertical="center" indent="1"/>
    </xf>
    <xf numFmtId="4" fontId="15" fillId="32" borderId="24" applyProtection="0">
      <alignment horizontal="center" vertical="top"/>
    </xf>
    <xf numFmtId="4" fontId="4" fillId="15" borderId="0" applyBorder="0" applyProtection="0">
      <alignment horizontal="left" vertical="center" indent="1"/>
    </xf>
    <xf numFmtId="4" fontId="4" fillId="32" borderId="0" applyBorder="0" applyProtection="0">
      <alignment horizontal="left" vertical="center" indent="1"/>
    </xf>
    <xf numFmtId="0" fontId="4" fillId="34" borderId="24" applyNumberFormat="0" applyProtection="0">
      <alignment horizontal="left" vertical="center" indent="1"/>
    </xf>
    <xf numFmtId="0" fontId="4" fillId="34" borderId="24" applyNumberFormat="0" applyProtection="0">
      <alignment horizontal="left" vertical="top" indent="1"/>
    </xf>
    <xf numFmtId="0" fontId="4" fillId="32" borderId="24" applyNumberFormat="0" applyProtection="0">
      <alignment horizontal="left" vertical="center" indent="1"/>
    </xf>
    <xf numFmtId="0" fontId="4" fillId="32" borderId="24" applyNumberFormat="0" applyProtection="0">
      <alignment horizontal="left" vertical="top" indent="1"/>
    </xf>
    <xf numFmtId="0" fontId="4" fillId="19" borderId="24" applyNumberFormat="0" applyProtection="0">
      <alignment horizontal="left" vertical="center" indent="1"/>
    </xf>
    <xf numFmtId="0" fontId="4" fillId="19" borderId="24" applyNumberFormat="0" applyProtection="0">
      <alignment horizontal="left" vertical="top" indent="1"/>
    </xf>
    <xf numFmtId="0" fontId="36" fillId="15" borderId="24" applyNumberFormat="0" applyProtection="0">
      <alignment horizontal="left" vertical="center" indent="1"/>
    </xf>
    <xf numFmtId="0" fontId="36" fillId="15" borderId="24" applyNumberFormat="0" applyProtection="0">
      <alignment horizontal="left" vertical="center" indent="1"/>
    </xf>
    <xf numFmtId="0" fontId="4" fillId="15" borderId="24" applyNumberFormat="0" applyProtection="0">
      <alignment horizontal="left" vertical="top" indent="1"/>
    </xf>
    <xf numFmtId="0" fontId="4" fillId="0" borderId="0" applyNumberFormat="0" applyBorder="0" applyProtection="0"/>
    <xf numFmtId="4" fontId="4" fillId="35" borderId="24" applyProtection="0">
      <alignment vertical="center"/>
    </xf>
    <xf numFmtId="4" fontId="37" fillId="35" borderId="24" applyProtection="0">
      <alignment vertical="center"/>
    </xf>
    <xf numFmtId="4" fontId="4" fillId="35" borderId="24" applyProtection="0">
      <alignment horizontal="left" vertical="center" indent="1"/>
    </xf>
    <xf numFmtId="0" fontId="4" fillId="35" borderId="24" applyNumberFormat="0" applyProtection="0">
      <alignment horizontal="left" vertical="top" indent="1"/>
    </xf>
    <xf numFmtId="4" fontId="4" fillId="36" borderId="23" applyProtection="0">
      <alignment horizontal="right" vertical="center"/>
    </xf>
    <xf numFmtId="4" fontId="37" fillId="15" borderId="24" applyProtection="0">
      <alignment horizontal="right" vertical="center"/>
    </xf>
    <xf numFmtId="4" fontId="4" fillId="32" borderId="24" applyProtection="0">
      <alignment horizontal="left" vertical="center" indent="1"/>
    </xf>
    <xf numFmtId="0" fontId="15" fillId="32" borderId="24" applyNumberFormat="0" applyProtection="0">
      <alignment horizontal="center" vertical="top" wrapText="1"/>
    </xf>
    <xf numFmtId="4" fontId="38" fillId="36" borderId="0" applyBorder="0" applyProtection="0">
      <alignment horizontal="left" vertical="center" indent="1"/>
    </xf>
    <xf numFmtId="4" fontId="39" fillId="15" borderId="24" applyProtection="0">
      <alignment horizontal="right" vertical="center"/>
    </xf>
    <xf numFmtId="0" fontId="40" fillId="0" borderId="0" applyNumberFormat="0" applyFill="0" applyBorder="0" applyAlignment="0" applyProtection="0"/>
    <xf numFmtId="0" fontId="41" fillId="0" borderId="26" applyNumberFormat="0" applyFill="0" applyAlignment="0" applyProtection="0"/>
    <xf numFmtId="0" fontId="42" fillId="16" borderId="17" applyNumberFormat="0" applyAlignment="0" applyProtection="0"/>
    <xf numFmtId="44" fontId="20" fillId="0" borderId="0" applyFont="0" applyFill="0" applyBorder="0" applyAlignment="0" applyProtection="0"/>
  </cellStyleXfs>
  <cellXfs count="315">
    <xf numFmtId="0" fontId="0" fillId="0" borderId="0" xfId="0"/>
    <xf numFmtId="0" fontId="5" fillId="0" borderId="0" xfId="0" applyFont="1"/>
    <xf numFmtId="0" fontId="6" fillId="0" borderId="0" xfId="0" applyFont="1"/>
    <xf numFmtId="3" fontId="0" fillId="0" borderId="0" xfId="0" applyNumberFormat="1"/>
    <xf numFmtId="3" fontId="0" fillId="2" borderId="0" xfId="0" applyNumberFormat="1" applyFill="1"/>
    <xf numFmtId="0" fontId="2" fillId="0" borderId="0" xfId="0" applyFont="1"/>
    <xf numFmtId="0" fontId="0" fillId="0" borderId="0" xfId="0" applyAlignment="1">
      <alignment horizontal="left" wrapText="1"/>
    </xf>
    <xf numFmtId="0" fontId="11" fillId="0" borderId="0" xfId="0" applyFont="1"/>
    <xf numFmtId="0" fontId="0" fillId="0" borderId="0" xfId="0" applyAlignment="1">
      <alignment wrapText="1"/>
    </xf>
    <xf numFmtId="0" fontId="12" fillId="0" borderId="0" xfId="0" applyFont="1"/>
    <xf numFmtId="0" fontId="14" fillId="0" borderId="0" xfId="0" applyFont="1" applyAlignment="1">
      <alignment vertical="center"/>
    </xf>
    <xf numFmtId="0" fontId="17" fillId="0" borderId="0" xfId="0" applyFont="1" applyAlignment="1">
      <alignment horizontal="center" vertical="center"/>
    </xf>
    <xf numFmtId="0" fontId="13" fillId="0" borderId="3" xfId="0" applyFont="1" applyBorder="1"/>
    <xf numFmtId="0" fontId="19" fillId="0" borderId="0" xfId="0" applyFont="1"/>
    <xf numFmtId="0" fontId="16" fillId="0" borderId="0" xfId="0" applyFont="1" applyAlignment="1">
      <alignment vertical="center"/>
    </xf>
    <xf numFmtId="0" fontId="13" fillId="0" borderId="0" xfId="0" applyFont="1"/>
    <xf numFmtId="4" fontId="0" fillId="0" borderId="0" xfId="0" applyNumberFormat="1"/>
    <xf numFmtId="4" fontId="8" fillId="2" borderId="0" xfId="0" applyNumberFormat="1" applyFont="1" applyFill="1" applyAlignment="1">
      <alignment horizontal="right"/>
    </xf>
    <xf numFmtId="164" fontId="0" fillId="0" borderId="0" xfId="0" applyNumberFormat="1"/>
    <xf numFmtId="0" fontId="49" fillId="0" borderId="0" xfId="0" applyFont="1"/>
    <xf numFmtId="0" fontId="50" fillId="0" borderId="0" xfId="0" applyFont="1" applyAlignment="1">
      <alignment horizontal="center" vertical="center" wrapText="1"/>
    </xf>
    <xf numFmtId="0" fontId="51" fillId="0" borderId="0" xfId="0" applyFont="1" applyAlignment="1">
      <alignment horizontal="center" vertical="center" wrapText="1"/>
    </xf>
    <xf numFmtId="0" fontId="51" fillId="0" borderId="0" xfId="0" applyFont="1" applyAlignment="1">
      <alignment horizontal="left" wrapText="1"/>
    </xf>
    <xf numFmtId="0" fontId="52" fillId="0" borderId="0" xfId="0" applyFont="1" applyAlignment="1">
      <alignment wrapText="1"/>
    </xf>
    <xf numFmtId="0" fontId="51" fillId="0" borderId="5" xfId="0" applyFont="1" applyBorder="1" applyAlignment="1">
      <alignment horizontal="center" vertical="center" wrapText="1"/>
    </xf>
    <xf numFmtId="0" fontId="47" fillId="0" borderId="5" xfId="0" applyFont="1" applyBorder="1" applyAlignment="1">
      <alignment horizontal="center" vertical="center"/>
    </xf>
    <xf numFmtId="0" fontId="48" fillId="0" borderId="5" xfId="0" applyFont="1" applyBorder="1" applyAlignment="1">
      <alignment horizontal="right" vertical="center"/>
    </xf>
    <xf numFmtId="0" fontId="43" fillId="2" borderId="1" xfId="0" applyFont="1" applyFill="1" applyBorder="1" applyAlignment="1">
      <alignment horizontal="center" vertical="center" wrapText="1"/>
    </xf>
    <xf numFmtId="0" fontId="43" fillId="2" borderId="3" xfId="0" applyFont="1" applyFill="1" applyBorder="1" applyAlignment="1">
      <alignment horizontal="center" vertical="center" wrapText="1"/>
    </xf>
    <xf numFmtId="0" fontId="53" fillId="2" borderId="1" xfId="0" applyFont="1" applyFill="1" applyBorder="1" applyAlignment="1">
      <alignment horizontal="center" vertical="center"/>
    </xf>
    <xf numFmtId="0" fontId="53" fillId="2" borderId="3" xfId="0" applyFont="1" applyFill="1" applyBorder="1" applyAlignment="1">
      <alignment horizontal="center" vertical="center"/>
    </xf>
    <xf numFmtId="0" fontId="44" fillId="3" borderId="4" xfId="0" applyFont="1" applyFill="1" applyBorder="1" applyAlignment="1">
      <alignment vertical="center"/>
    </xf>
    <xf numFmtId="3" fontId="50" fillId="3" borderId="3" xfId="0" applyNumberFormat="1" applyFont="1" applyFill="1" applyBorder="1" applyAlignment="1">
      <alignment horizontal="right"/>
    </xf>
    <xf numFmtId="0" fontId="20" fillId="0" borderId="3" xfId="0" applyFont="1" applyBorder="1" applyAlignment="1">
      <alignment horizontal="left"/>
    </xf>
    <xf numFmtId="0" fontId="45" fillId="0" borderId="11" xfId="1" applyFont="1" applyBorder="1"/>
    <xf numFmtId="0" fontId="44" fillId="0" borderId="2" xfId="0" applyFont="1" applyBorder="1" applyAlignment="1">
      <alignment vertical="center" wrapText="1"/>
    </xf>
    <xf numFmtId="0" fontId="44" fillId="0" borderId="4" xfId="0" applyFont="1" applyBorder="1" applyAlignment="1">
      <alignment vertical="center"/>
    </xf>
    <xf numFmtId="3" fontId="54" fillId="0" borderId="3" xfId="0" applyNumberFormat="1" applyFont="1" applyBorder="1" applyAlignment="1">
      <alignment horizontal="right"/>
    </xf>
    <xf numFmtId="0" fontId="44" fillId="0" borderId="2" xfId="0" applyFont="1" applyBorder="1" applyAlignment="1">
      <alignment vertical="center"/>
    </xf>
    <xf numFmtId="0" fontId="46" fillId="3" borderId="1" xfId="0" applyFont="1" applyFill="1" applyBorder="1" applyAlignment="1">
      <alignment horizontal="left" vertical="center"/>
    </xf>
    <xf numFmtId="0" fontId="44" fillId="3" borderId="2" xfId="0" applyFont="1" applyFill="1" applyBorder="1" applyAlignment="1">
      <alignment vertical="center"/>
    </xf>
    <xf numFmtId="0" fontId="44" fillId="0" borderId="4" xfId="0" applyFont="1" applyBorder="1" applyAlignment="1">
      <alignment vertical="center" wrapText="1"/>
    </xf>
    <xf numFmtId="0" fontId="55" fillId="0" borderId="0" xfId="0" quotePrefix="1" applyFont="1" applyAlignment="1">
      <alignment horizontal="left" vertical="center" wrapText="1"/>
    </xf>
    <xf numFmtId="0" fontId="56" fillId="0" borderId="0" xfId="0" applyFont="1" applyAlignment="1">
      <alignment vertical="center" wrapText="1"/>
    </xf>
    <xf numFmtId="3" fontId="51" fillId="0" borderId="0" xfId="0" applyNumberFormat="1" applyFont="1" applyAlignment="1">
      <alignment horizontal="right"/>
    </xf>
    <xf numFmtId="0" fontId="52" fillId="0" borderId="0" xfId="0" applyFont="1" applyAlignment="1">
      <alignment horizontal="center" vertical="center" wrapText="1"/>
    </xf>
    <xf numFmtId="0" fontId="52" fillId="0" borderId="0" xfId="0" applyFont="1"/>
    <xf numFmtId="0" fontId="45" fillId="0" borderId="12" xfId="1" applyFont="1" applyBorder="1"/>
    <xf numFmtId="0" fontId="51" fillId="0" borderId="0" xfId="0" quotePrefix="1" applyFont="1" applyAlignment="1">
      <alignment horizontal="center" vertical="center" wrapText="1"/>
    </xf>
    <xf numFmtId="3" fontId="50" fillId="4" borderId="3" xfId="0" quotePrefix="1" applyNumberFormat="1" applyFont="1" applyFill="1" applyBorder="1" applyAlignment="1">
      <alignment horizontal="right"/>
    </xf>
    <xf numFmtId="0" fontId="20" fillId="5" borderId="3" xfId="0" applyFont="1" applyFill="1" applyBorder="1" applyAlignment="1">
      <alignment horizontal="left"/>
    </xf>
    <xf numFmtId="0" fontId="54" fillId="5" borderId="1" xfId="0" applyFont="1" applyFill="1" applyBorder="1" applyAlignment="1">
      <alignment horizontal="left" vertical="center"/>
    </xf>
    <xf numFmtId="0" fontId="51" fillId="5" borderId="2" xfId="0" applyFont="1" applyFill="1" applyBorder="1" applyAlignment="1">
      <alignment horizontal="left" vertical="center"/>
    </xf>
    <xf numFmtId="3" fontId="54" fillId="5" borderId="3" xfId="0" quotePrefix="1" applyNumberFormat="1" applyFont="1" applyFill="1" applyBorder="1" applyAlignment="1">
      <alignment horizontal="right"/>
    </xf>
    <xf numFmtId="3" fontId="54" fillId="5" borderId="3" xfId="0" applyNumberFormat="1" applyFont="1" applyFill="1" applyBorder="1" applyAlignment="1">
      <alignment horizontal="right"/>
    </xf>
    <xf numFmtId="0" fontId="20" fillId="0" borderId="2" xfId="0" applyFont="1" applyBorder="1"/>
    <xf numFmtId="0" fontId="50" fillId="5" borderId="2" xfId="0" applyFont="1" applyFill="1" applyBorder="1" applyAlignment="1">
      <alignment horizontal="left" vertical="center"/>
    </xf>
    <xf numFmtId="3" fontId="46" fillId="0" borderId="3" xfId="0" applyNumberFormat="1" applyFont="1" applyBorder="1" applyAlignment="1">
      <alignment horizontal="right"/>
    </xf>
    <xf numFmtId="0" fontId="57" fillId="0" borderId="0" xfId="0" applyFont="1" applyAlignment="1">
      <alignment horizontal="center" vertical="center" wrapText="1"/>
    </xf>
    <xf numFmtId="0" fontId="53" fillId="0" borderId="0" xfId="0" applyFont="1" applyAlignment="1">
      <alignment vertical="center" wrapText="1"/>
    </xf>
    <xf numFmtId="0" fontId="53" fillId="0" borderId="5" xfId="0" applyFont="1" applyBorder="1" applyAlignment="1">
      <alignment horizontal="right" vertical="center" wrapText="1"/>
    </xf>
    <xf numFmtId="0" fontId="50" fillId="4" borderId="3" xfId="0" applyFont="1" applyFill="1" applyBorder="1" applyAlignment="1">
      <alignment horizontal="center" vertical="center" wrapText="1"/>
    </xf>
    <xf numFmtId="0" fontId="50" fillId="4" borderId="4" xfId="0" applyFont="1" applyFill="1" applyBorder="1" applyAlignment="1">
      <alignment horizontal="center" vertical="center" wrapText="1"/>
    </xf>
    <xf numFmtId="0" fontId="46" fillId="2" borderId="3" xfId="0" applyFont="1" applyFill="1" applyBorder="1" applyAlignment="1">
      <alignment horizontal="left" vertical="center" wrapText="1"/>
    </xf>
    <xf numFmtId="4" fontId="13" fillId="2" borderId="4" xfId="0" applyNumberFormat="1" applyFont="1" applyFill="1" applyBorder="1" applyAlignment="1">
      <alignment horizontal="right"/>
    </xf>
    <xf numFmtId="0" fontId="44" fillId="2" borderId="3" xfId="0" quotePrefix="1" applyFont="1" applyFill="1" applyBorder="1" applyAlignment="1">
      <alignment horizontal="left" vertical="center"/>
    </xf>
    <xf numFmtId="0" fontId="59" fillId="2" borderId="3" xfId="0" quotePrefix="1" applyFont="1" applyFill="1" applyBorder="1" applyAlignment="1">
      <alignment horizontal="left" vertical="center"/>
    </xf>
    <xf numFmtId="4" fontId="0" fillId="2" borderId="4" xfId="0" applyNumberFormat="1" applyFill="1" applyBorder="1" applyAlignment="1">
      <alignment horizontal="right"/>
    </xf>
    <xf numFmtId="16" fontId="44" fillId="2" borderId="3" xfId="0" quotePrefix="1" applyNumberFormat="1" applyFont="1" applyFill="1" applyBorder="1" applyAlignment="1">
      <alignment horizontal="left" vertical="center"/>
    </xf>
    <xf numFmtId="0" fontId="46" fillId="2" borderId="3" xfId="0" applyFont="1" applyFill="1" applyBorder="1" applyAlignment="1">
      <alignment horizontal="left" vertical="center"/>
    </xf>
    <xf numFmtId="0" fontId="46" fillId="2" borderId="3" xfId="0" applyFont="1" applyFill="1" applyBorder="1" applyAlignment="1">
      <alignment vertical="center" wrapText="1"/>
    </xf>
    <xf numFmtId="0" fontId="44" fillId="2" borderId="3" xfId="0" applyFont="1" applyFill="1" applyBorder="1" applyAlignment="1">
      <alignment horizontal="left" vertical="center" wrapText="1"/>
    </xf>
    <xf numFmtId="0" fontId="54" fillId="0" borderId="0" xfId="0" applyFont="1" applyAlignment="1">
      <alignment vertical="center" wrapText="1"/>
    </xf>
    <xf numFmtId="0" fontId="46" fillId="2" borderId="3" xfId="0" quotePrefix="1" applyFont="1" applyFill="1" applyBorder="1" applyAlignment="1">
      <alignment horizontal="left" vertical="center"/>
    </xf>
    <xf numFmtId="0" fontId="60" fillId="2" borderId="3" xfId="0" quotePrefix="1" applyFont="1" applyFill="1" applyBorder="1" applyAlignment="1">
      <alignment horizontal="left" vertical="center"/>
    </xf>
    <xf numFmtId="0" fontId="50" fillId="2" borderId="4" xfId="0" applyFont="1" applyFill="1" applyBorder="1" applyAlignment="1">
      <alignment horizontal="left" vertical="center" wrapText="1"/>
    </xf>
    <xf numFmtId="4" fontId="54" fillId="2" borderId="4" xfId="0" applyNumberFormat="1" applyFont="1" applyFill="1" applyBorder="1" applyAlignment="1">
      <alignment horizontal="right"/>
    </xf>
    <xf numFmtId="0" fontId="0" fillId="0" borderId="3" xfId="0" applyBorder="1"/>
    <xf numFmtId="3" fontId="53" fillId="2" borderId="3" xfId="0" applyNumberFormat="1" applyFont="1" applyFill="1" applyBorder="1" applyAlignment="1">
      <alignment horizontal="right"/>
    </xf>
    <xf numFmtId="3" fontId="53" fillId="2" borderId="3" xfId="0" applyNumberFormat="1" applyFont="1" applyFill="1" applyBorder="1" applyAlignment="1">
      <alignment horizontal="right" wrapText="1"/>
    </xf>
    <xf numFmtId="0" fontId="58" fillId="2" borderId="3" xfId="0" applyFont="1" applyFill="1" applyBorder="1" applyAlignment="1">
      <alignment horizontal="left" vertical="center" wrapText="1"/>
    </xf>
    <xf numFmtId="4" fontId="54" fillId="2" borderId="3" xfId="0" applyNumberFormat="1" applyFont="1" applyFill="1" applyBorder="1" applyAlignment="1">
      <alignment horizontal="right"/>
    </xf>
    <xf numFmtId="3" fontId="54" fillId="2" borderId="3" xfId="0" applyNumberFormat="1" applyFont="1" applyFill="1" applyBorder="1" applyAlignment="1">
      <alignment horizontal="right"/>
    </xf>
    <xf numFmtId="3" fontId="54" fillId="2" borderId="3" xfId="0" applyNumberFormat="1" applyFont="1" applyFill="1" applyBorder="1" applyAlignment="1">
      <alignment horizontal="right" wrapText="1"/>
    </xf>
    <xf numFmtId="3" fontId="54" fillId="2" borderId="4" xfId="0" applyNumberFormat="1" applyFont="1" applyFill="1" applyBorder="1" applyAlignment="1">
      <alignment horizontal="right"/>
    </xf>
    <xf numFmtId="3" fontId="54" fillId="2" borderId="0" xfId="0" applyNumberFormat="1" applyFont="1" applyFill="1" applyAlignment="1">
      <alignment horizontal="right"/>
    </xf>
    <xf numFmtId="0" fontId="0" fillId="5" borderId="3" xfId="0" applyFill="1" applyBorder="1" applyAlignment="1">
      <alignment horizontal="left"/>
    </xf>
    <xf numFmtId="0" fontId="54" fillId="5" borderId="3" xfId="0" applyFont="1" applyFill="1" applyBorder="1" applyAlignment="1">
      <alignment horizontal="left" vertical="center"/>
    </xf>
    <xf numFmtId="0" fontId="54" fillId="5" borderId="2" xfId="0" applyFont="1" applyFill="1" applyBorder="1" applyAlignment="1">
      <alignment vertical="center"/>
    </xf>
    <xf numFmtId="0" fontId="45" fillId="5" borderId="2" xfId="0" applyFont="1" applyFill="1" applyBorder="1" applyAlignment="1">
      <alignment horizontal="left" vertical="center"/>
    </xf>
    <xf numFmtId="0" fontId="54" fillId="5" borderId="2" xfId="0" applyFont="1" applyFill="1" applyBorder="1" applyAlignment="1">
      <alignment horizontal="left" vertical="center"/>
    </xf>
    <xf numFmtId="0" fontId="61" fillId="5" borderId="3" xfId="0" applyFont="1" applyFill="1" applyBorder="1" applyAlignment="1">
      <alignment horizontal="left" vertical="center"/>
    </xf>
    <xf numFmtId="0" fontId="0" fillId="5" borderId="1" xfId="0" applyFill="1" applyBorder="1" applyAlignment="1">
      <alignment horizontal="left"/>
    </xf>
    <xf numFmtId="0" fontId="54" fillId="5" borderId="4" xfId="0" applyFont="1" applyFill="1" applyBorder="1" applyAlignment="1">
      <alignment horizontal="left" vertical="center"/>
    </xf>
    <xf numFmtId="0" fontId="54" fillId="0" borderId="0" xfId="0" applyFont="1" applyAlignment="1">
      <alignment horizontal="center" vertical="center" wrapText="1"/>
    </xf>
    <xf numFmtId="0" fontId="54" fillId="0" borderId="0" xfId="0" applyFont="1"/>
    <xf numFmtId="0" fontId="50" fillId="4" borderId="1" xfId="0" applyFont="1" applyFill="1" applyBorder="1" applyAlignment="1">
      <alignment horizontal="center" vertical="center" wrapText="1"/>
    </xf>
    <xf numFmtId="0" fontId="46" fillId="2" borderId="0" xfId="0" applyFont="1" applyFill="1" applyAlignment="1">
      <alignment horizontal="left" vertical="center"/>
    </xf>
    <xf numFmtId="0" fontId="54" fillId="2" borderId="1" xfId="0" applyFont="1" applyFill="1" applyBorder="1" applyAlignment="1">
      <alignment horizontal="center" vertical="center"/>
    </xf>
    <xf numFmtId="0" fontId="54" fillId="2" borderId="3" xfId="0" applyFont="1" applyFill="1" applyBorder="1" applyAlignment="1">
      <alignment horizontal="center" vertical="center"/>
    </xf>
    <xf numFmtId="0" fontId="50" fillId="0" borderId="0" xfId="0" quotePrefix="1" applyFont="1" applyAlignment="1">
      <alignment horizontal="center" vertical="center" wrapText="1"/>
    </xf>
    <xf numFmtId="0" fontId="54" fillId="0" borderId="0" xfId="0" applyFont="1" applyAlignment="1">
      <alignment horizontal="right" vertical="center" wrapText="1"/>
    </xf>
    <xf numFmtId="0" fontId="0" fillId="4" borderId="2" xfId="0" applyFill="1" applyBorder="1" applyAlignment="1">
      <alignment horizontal="center" vertical="center" wrapText="1"/>
    </xf>
    <xf numFmtId="0" fontId="0" fillId="4" borderId="4" xfId="0" applyFill="1" applyBorder="1" applyAlignment="1">
      <alignment horizontal="center" vertical="center" wrapText="1"/>
    </xf>
    <xf numFmtId="0" fontId="50" fillId="6" borderId="4" xfId="0" applyFont="1" applyFill="1" applyBorder="1" applyAlignment="1">
      <alignment horizontal="left" vertical="center" wrapText="1"/>
    </xf>
    <xf numFmtId="4" fontId="50" fillId="6" borderId="3" xfId="0" applyNumberFormat="1" applyFont="1" applyFill="1" applyBorder="1" applyAlignment="1">
      <alignment horizontal="right"/>
    </xf>
    <xf numFmtId="0" fontId="50" fillId="7" borderId="4" xfId="0" applyFont="1" applyFill="1" applyBorder="1" applyAlignment="1">
      <alignment horizontal="left" vertical="center" wrapText="1"/>
    </xf>
    <xf numFmtId="4" fontId="50" fillId="7" borderId="3" xfId="0" applyNumberFormat="1" applyFont="1" applyFill="1" applyBorder="1" applyAlignment="1">
      <alignment horizontal="right"/>
    </xf>
    <xf numFmtId="0" fontId="63" fillId="8" borderId="4" xfId="0" applyFont="1" applyFill="1" applyBorder="1" applyAlignment="1">
      <alignment horizontal="left" vertical="center" wrapText="1"/>
    </xf>
    <xf numFmtId="4" fontId="50" fillId="8" borderId="3" xfId="0" applyNumberFormat="1" applyFont="1" applyFill="1" applyBorder="1" applyAlignment="1">
      <alignment horizontal="right"/>
    </xf>
    <xf numFmtId="4" fontId="50" fillId="2" borderId="3" xfId="0" applyNumberFormat="1" applyFont="1" applyFill="1" applyBorder="1" applyAlignment="1">
      <alignment horizontal="right"/>
    </xf>
    <xf numFmtId="0" fontId="54" fillId="2" borderId="1" xfId="0" applyFont="1" applyFill="1" applyBorder="1" applyAlignment="1">
      <alignment vertical="center" wrapText="1"/>
    </xf>
    <xf numFmtId="0" fontId="54" fillId="2" borderId="2" xfId="0" applyFont="1" applyFill="1" applyBorder="1" applyAlignment="1">
      <alignment horizontal="left" vertical="center" wrapText="1"/>
    </xf>
    <xf numFmtId="0" fontId="54" fillId="2" borderId="4" xfId="0" applyFont="1" applyFill="1" applyBorder="1" applyAlignment="1">
      <alignment horizontal="left" vertical="center" wrapText="1"/>
    </xf>
    <xf numFmtId="4" fontId="50" fillId="8" borderId="4" xfId="0" applyNumberFormat="1" applyFont="1" applyFill="1" applyBorder="1" applyAlignment="1">
      <alignment horizontal="right"/>
    </xf>
    <xf numFmtId="0" fontId="54" fillId="2" borderId="4" xfId="0" applyFont="1" applyFill="1" applyBorder="1" applyAlignment="1">
      <alignment vertical="center" wrapText="1"/>
    </xf>
    <xf numFmtId="4" fontId="50" fillId="7" borderId="4" xfId="0" applyNumberFormat="1" applyFont="1" applyFill="1" applyBorder="1" applyAlignment="1">
      <alignment horizontal="right"/>
    </xf>
    <xf numFmtId="4" fontId="50" fillId="2" borderId="4" xfId="0" applyNumberFormat="1" applyFont="1" applyFill="1" applyBorder="1" applyAlignment="1">
      <alignment horizontal="right"/>
    </xf>
    <xf numFmtId="0" fontId="47" fillId="0" borderId="0" xfId="0" applyFont="1" applyAlignment="1">
      <alignment vertical="center"/>
    </xf>
    <xf numFmtId="49" fontId="13" fillId="0" borderId="0" xfId="0" applyNumberFormat="1" applyFont="1" applyAlignment="1">
      <alignment vertical="center"/>
    </xf>
    <xf numFmtId="49" fontId="13" fillId="0" borderId="0" xfId="0" applyNumberFormat="1" applyFont="1" applyAlignment="1">
      <alignment horizontal="left" vertical="center"/>
    </xf>
    <xf numFmtId="49" fontId="45" fillId="0" borderId="0" xfId="0" applyNumberFormat="1" applyFont="1" applyAlignment="1">
      <alignment vertical="center"/>
    </xf>
    <xf numFmtId="0" fontId="67" fillId="0" borderId="0" xfId="0" applyFont="1" applyAlignment="1">
      <alignment vertical="center"/>
    </xf>
    <xf numFmtId="165" fontId="5" fillId="0" borderId="0" xfId="0" applyNumberFormat="1" applyFont="1"/>
    <xf numFmtId="0" fontId="68" fillId="0" borderId="0" xfId="0" applyFont="1" applyAlignment="1">
      <alignment horizontal="center"/>
    </xf>
    <xf numFmtId="0" fontId="69" fillId="0" borderId="0" xfId="0" applyFont="1" applyAlignment="1">
      <alignment horizontal="center"/>
    </xf>
    <xf numFmtId="0" fontId="70" fillId="0" borderId="0" xfId="0" applyFont="1"/>
    <xf numFmtId="165" fontId="71" fillId="0" borderId="0" xfId="0" applyNumberFormat="1" applyFont="1"/>
    <xf numFmtId="165" fontId="70" fillId="0" borderId="0" xfId="0" applyNumberFormat="1" applyFont="1"/>
    <xf numFmtId="165" fontId="72" fillId="0" borderId="0" xfId="0" applyNumberFormat="1" applyFont="1"/>
    <xf numFmtId="0" fontId="68" fillId="0" borderId="0" xfId="0" applyFont="1"/>
    <xf numFmtId="165" fontId="68" fillId="0" borderId="0" xfId="0" applyNumberFormat="1" applyFont="1"/>
    <xf numFmtId="165" fontId="69" fillId="0" borderId="0" xfId="0" applyNumberFormat="1" applyFont="1"/>
    <xf numFmtId="0" fontId="44" fillId="2" borderId="0" xfId="0" applyFont="1" applyFill="1" applyAlignment="1">
      <alignment horizontal="left" vertical="center" wrapText="1"/>
    </xf>
    <xf numFmtId="0" fontId="59" fillId="2" borderId="0" xfId="0" quotePrefix="1" applyFont="1" applyFill="1" applyAlignment="1">
      <alignment horizontal="left" vertical="center"/>
    </xf>
    <xf numFmtId="4" fontId="13" fillId="2" borderId="0" xfId="0" applyNumberFormat="1" applyFont="1" applyFill="1" applyAlignment="1">
      <alignment horizontal="right"/>
    </xf>
    <xf numFmtId="0" fontId="46" fillId="2" borderId="16" xfId="0" applyFont="1" applyFill="1" applyBorder="1" applyAlignment="1">
      <alignment horizontal="left" vertical="center" wrapText="1"/>
    </xf>
    <xf numFmtId="4" fontId="13" fillId="2" borderId="10" xfId="0" applyNumberFormat="1" applyFont="1" applyFill="1" applyBorder="1" applyAlignment="1">
      <alignment horizontal="right"/>
    </xf>
    <xf numFmtId="4" fontId="13" fillId="2" borderId="3" xfId="0" applyNumberFormat="1" applyFont="1" applyFill="1" applyBorder="1" applyAlignment="1">
      <alignment horizontal="right"/>
    </xf>
    <xf numFmtId="4" fontId="73" fillId="2" borderId="0" xfId="0" applyNumberFormat="1" applyFont="1" applyFill="1" applyAlignment="1">
      <alignment horizontal="right"/>
    </xf>
    <xf numFmtId="4" fontId="65" fillId="0" borderId="0" xfId="0" applyNumberFormat="1" applyFont="1"/>
    <xf numFmtId="0" fontId="21" fillId="0" borderId="0" xfId="0" applyFont="1"/>
    <xf numFmtId="49" fontId="13" fillId="0" borderId="0" xfId="0" applyNumberFormat="1" applyFont="1" applyAlignment="1">
      <alignment horizontal="left" vertical="center" wrapText="1"/>
    </xf>
    <xf numFmtId="49" fontId="0" fillId="0" borderId="0" xfId="0" applyNumberFormat="1"/>
    <xf numFmtId="49" fontId="0" fillId="0" borderId="0" xfId="0" applyNumberFormat="1" applyAlignment="1">
      <alignment vertical="center"/>
    </xf>
    <xf numFmtId="49" fontId="0" fillId="0" borderId="0" xfId="0" applyNumberFormat="1" applyAlignment="1">
      <alignment horizontal="left"/>
    </xf>
    <xf numFmtId="0" fontId="76" fillId="0" borderId="15" xfId="0" applyFont="1" applyBorder="1" applyAlignment="1">
      <alignment horizontal="justify" vertical="center"/>
    </xf>
    <xf numFmtId="0" fontId="0" fillId="0" borderId="3" xfId="0" applyBorder="1" applyAlignment="1">
      <alignment horizontal="center" vertical="center" wrapText="1"/>
    </xf>
    <xf numFmtId="3" fontId="13" fillId="0" borderId="3" xfId="0" applyNumberFormat="1" applyFont="1" applyBorder="1" applyAlignment="1">
      <alignment horizontal="right" vertical="center"/>
    </xf>
    <xf numFmtId="3" fontId="13" fillId="0" borderId="3" xfId="0" applyNumberFormat="1" applyFont="1" applyBorder="1" applyAlignment="1">
      <alignment vertical="center"/>
    </xf>
    <xf numFmtId="0" fontId="0" fillId="0" borderId="0" xfId="0" applyAlignment="1">
      <alignment horizontal="justify" vertical="center"/>
    </xf>
    <xf numFmtId="3" fontId="13" fillId="0" borderId="16" xfId="0" applyNumberFormat="1" applyFont="1" applyBorder="1" applyAlignment="1">
      <alignment horizontal="right" vertical="center"/>
    </xf>
    <xf numFmtId="0" fontId="0" fillId="0" borderId="0" xfId="0" applyAlignment="1">
      <alignment vertical="center" wrapText="1"/>
    </xf>
    <xf numFmtId="0" fontId="0" fillId="0" borderId="3" xfId="0" applyBorder="1" applyAlignment="1">
      <alignment vertical="center" wrapText="1"/>
    </xf>
    <xf numFmtId="0" fontId="45" fillId="0" borderId="3" xfId="0" applyFont="1" applyBorder="1" applyAlignment="1">
      <alignment vertical="center" wrapText="1"/>
    </xf>
    <xf numFmtId="0" fontId="45" fillId="0" borderId="3" xfId="0" applyFont="1" applyBorder="1" applyAlignment="1">
      <alignment horizontal="center" vertical="center" wrapText="1"/>
    </xf>
    <xf numFmtId="0" fontId="77" fillId="0" borderId="3" xfId="0" applyFont="1" applyBorder="1" applyAlignment="1">
      <alignment horizontal="center" vertical="center" wrapText="1"/>
    </xf>
    <xf numFmtId="0" fontId="78" fillId="0" borderId="3" xfId="0" applyFont="1" applyBorder="1" applyAlignment="1">
      <alignment vertical="center"/>
    </xf>
    <xf numFmtId="0" fontId="78" fillId="0" borderId="3" xfId="0" applyFont="1" applyBorder="1" applyAlignment="1">
      <alignment vertical="center" wrapText="1"/>
    </xf>
    <xf numFmtId="0" fontId="78" fillId="0" borderId="3" xfId="0" applyFont="1" applyBorder="1" applyAlignment="1">
      <alignment horizontal="center" vertical="center" wrapText="1"/>
    </xf>
    <xf numFmtId="3" fontId="13" fillId="0" borderId="0" xfId="0" applyNumberFormat="1" applyFont="1" applyAlignment="1">
      <alignment vertical="center"/>
    </xf>
    <xf numFmtId="3" fontId="13" fillId="0" borderId="0" xfId="0" applyNumberFormat="1" applyFont="1" applyAlignment="1">
      <alignment horizontal="center" vertical="center"/>
    </xf>
    <xf numFmtId="0" fontId="10" fillId="0" borderId="0" xfId="0" applyFont="1"/>
    <xf numFmtId="4" fontId="0" fillId="2" borderId="0" xfId="0" applyNumberFormat="1" applyFill="1" applyAlignment="1">
      <alignment horizontal="right"/>
    </xf>
    <xf numFmtId="3" fontId="13" fillId="0" borderId="0" xfId="0" applyNumberFormat="1" applyFont="1" applyAlignment="1">
      <alignment horizontal="right" vertical="center"/>
    </xf>
    <xf numFmtId="0" fontId="47" fillId="0" borderId="0" xfId="0" applyFont="1" applyAlignment="1">
      <alignment horizontal="center" vertical="center"/>
    </xf>
    <xf numFmtId="0" fontId="0" fillId="0" borderId="0" xfId="0" applyAlignment="1">
      <alignment horizontal="center"/>
    </xf>
    <xf numFmtId="0" fontId="51" fillId="0" borderId="0" xfId="0" applyFont="1" applyAlignment="1">
      <alignment vertical="center" wrapText="1"/>
    </xf>
    <xf numFmtId="0" fontId="47" fillId="0" borderId="0" xfId="0" applyFont="1"/>
    <xf numFmtId="0" fontId="62" fillId="0" borderId="0" xfId="0" applyFont="1" applyAlignment="1">
      <alignment horizontal="center" wrapText="1"/>
    </xf>
    <xf numFmtId="0" fontId="10" fillId="0" borderId="0" xfId="2" applyFont="1" applyAlignment="1">
      <alignment horizontal="justify" vertical="center" wrapText="1"/>
    </xf>
    <xf numFmtId="0" fontId="7" fillId="0" borderId="0" xfId="0" applyFont="1" applyAlignment="1">
      <alignment wrapText="1"/>
    </xf>
    <xf numFmtId="0" fontId="5" fillId="0" borderId="0" xfId="0" applyFont="1" applyAlignment="1">
      <alignment wrapText="1"/>
    </xf>
    <xf numFmtId="0" fontId="46" fillId="3" borderId="1" xfId="0" quotePrefix="1" applyFont="1" applyFill="1" applyBorder="1" applyAlignment="1">
      <alignment horizontal="left" vertical="center" wrapText="1"/>
    </xf>
    <xf numFmtId="0" fontId="44" fillId="3" borderId="2" xfId="0" applyFont="1" applyFill="1" applyBorder="1" applyAlignment="1">
      <alignment vertical="center" wrapText="1"/>
    </xf>
    <xf numFmtId="0" fontId="44" fillId="3" borderId="4" xfId="0" applyFont="1" applyFill="1" applyBorder="1" applyAlignment="1">
      <alignment vertical="center" wrapText="1"/>
    </xf>
    <xf numFmtId="0" fontId="50" fillId="0" borderId="0" xfId="0" applyFont="1" applyAlignment="1">
      <alignment horizontal="center" vertical="center" wrapText="1"/>
    </xf>
    <xf numFmtId="0" fontId="20" fillId="0" borderId="0" xfId="0" applyFont="1" applyAlignment="1">
      <alignment wrapText="1"/>
    </xf>
    <xf numFmtId="0" fontId="50" fillId="4" borderId="1" xfId="0" applyFont="1" applyFill="1" applyBorder="1" applyAlignment="1">
      <alignment horizontal="left" vertical="center" wrapText="1"/>
    </xf>
    <xf numFmtId="0" fontId="50" fillId="4" borderId="2" xfId="0" applyFont="1" applyFill="1" applyBorder="1" applyAlignment="1">
      <alignment horizontal="left" vertical="center" wrapText="1"/>
    </xf>
    <xf numFmtId="0" fontId="50" fillId="4" borderId="4" xfId="0" applyFont="1" applyFill="1" applyBorder="1" applyAlignment="1">
      <alignment horizontal="left" vertical="center" wrapText="1"/>
    </xf>
    <xf numFmtId="0" fontId="50" fillId="3" borderId="1" xfId="0" applyFont="1" applyFill="1" applyBorder="1" applyAlignment="1">
      <alignment horizontal="left" vertical="center" wrapText="1"/>
    </xf>
    <xf numFmtId="0" fontId="50" fillId="3" borderId="2" xfId="0" applyFont="1" applyFill="1" applyBorder="1" applyAlignment="1">
      <alignment horizontal="left" vertical="center" wrapText="1"/>
    </xf>
    <xf numFmtId="0" fontId="46" fillId="0" borderId="1" xfId="0" quotePrefix="1" applyFont="1" applyBorder="1" applyAlignment="1">
      <alignment horizontal="left" vertical="center" wrapText="1"/>
    </xf>
    <xf numFmtId="0" fontId="44" fillId="0" borderId="2" xfId="0" applyFont="1" applyBorder="1" applyAlignment="1">
      <alignment vertical="center" wrapText="1"/>
    </xf>
    <xf numFmtId="0" fontId="50" fillId="0" borderId="7" xfId="0" quotePrefix="1" applyFont="1" applyBorder="1" applyAlignment="1">
      <alignment horizontal="center" vertical="center" wrapText="1"/>
    </xf>
    <xf numFmtId="0" fontId="50" fillId="0" borderId="8" xfId="0" quotePrefix="1" applyFont="1" applyBorder="1" applyAlignment="1">
      <alignment horizontal="center" vertical="center" wrapText="1"/>
    </xf>
    <xf numFmtId="0" fontId="50" fillId="0" borderId="10" xfId="0" quotePrefix="1" applyFont="1" applyBorder="1" applyAlignment="1">
      <alignment horizontal="center" vertical="center" wrapText="1"/>
    </xf>
    <xf numFmtId="0" fontId="50" fillId="0" borderId="6" xfId="0" quotePrefix="1" applyFont="1" applyBorder="1" applyAlignment="1">
      <alignment horizontal="center" vertical="center" wrapText="1"/>
    </xf>
    <xf numFmtId="0" fontId="50" fillId="0" borderId="5" xfId="0" quotePrefix="1" applyFont="1" applyBorder="1" applyAlignment="1">
      <alignment horizontal="center" vertical="center" wrapText="1"/>
    </xf>
    <xf numFmtId="0" fontId="50" fillId="0" borderId="9" xfId="0" quotePrefix="1" applyFont="1" applyBorder="1" applyAlignment="1">
      <alignment horizontal="center" vertical="center" wrapText="1"/>
    </xf>
    <xf numFmtId="0" fontId="0" fillId="0" borderId="0" xfId="2" applyFont="1" applyAlignment="1">
      <alignment horizontal="justify" vertical="center" wrapText="1"/>
    </xf>
    <xf numFmtId="0" fontId="20" fillId="0" borderId="0" xfId="2" applyFont="1" applyAlignment="1">
      <alignment horizontal="justify" vertical="center" wrapText="1"/>
    </xf>
    <xf numFmtId="0" fontId="51" fillId="0" borderId="0" xfId="0" applyFont="1" applyAlignment="1">
      <alignment horizontal="center" vertical="center" wrapText="1"/>
    </xf>
    <xf numFmtId="0" fontId="2" fillId="0" borderId="0" xfId="0" applyFont="1" applyAlignment="1">
      <alignment wrapText="1"/>
    </xf>
    <xf numFmtId="0" fontId="51" fillId="0" borderId="0" xfId="0" applyFont="1" applyAlignment="1">
      <alignment horizontal="left" vertical="center" wrapText="1"/>
    </xf>
    <xf numFmtId="0" fontId="52" fillId="0" borderId="0" xfId="0" applyFont="1" applyAlignment="1">
      <alignment horizontal="left" vertical="center" wrapText="1"/>
    </xf>
    <xf numFmtId="0" fontId="46" fillId="3" borderId="1" xfId="0" applyFont="1" applyFill="1" applyBorder="1" applyAlignment="1">
      <alignment horizontal="left" vertical="center" wrapText="1"/>
    </xf>
    <xf numFmtId="0" fontId="44" fillId="3" borderId="4" xfId="0" applyFont="1" applyFill="1" applyBorder="1" applyAlignment="1">
      <alignment vertical="center"/>
    </xf>
    <xf numFmtId="0" fontId="0" fillId="0" borderId="0" xfId="0" applyAlignment="1">
      <alignment horizontal="left" wrapText="1"/>
    </xf>
    <xf numFmtId="0" fontId="11" fillId="0" borderId="0" xfId="0" applyFont="1" applyAlignment="1">
      <alignment horizontal="center"/>
    </xf>
    <xf numFmtId="0" fontId="2" fillId="0" borderId="0" xfId="0" applyFont="1" applyAlignment="1">
      <alignment vertical="center" wrapText="1"/>
    </xf>
    <xf numFmtId="0" fontId="0" fillId="0" borderId="0" xfId="0" applyAlignment="1">
      <alignment horizontal="center" wrapText="1"/>
    </xf>
    <xf numFmtId="0" fontId="59" fillId="2" borderId="1" xfId="0" quotePrefix="1" applyFont="1" applyFill="1" applyBorder="1" applyAlignment="1">
      <alignment horizontal="left" vertical="center"/>
    </xf>
    <xf numFmtId="0" fontId="59" fillId="2" borderId="2" xfId="0" quotePrefix="1" applyFont="1" applyFill="1" applyBorder="1" applyAlignment="1">
      <alignment horizontal="left" vertical="center"/>
    </xf>
    <xf numFmtId="0" fontId="59" fillId="2" borderId="4" xfId="0" quotePrefix="1" applyFont="1" applyFill="1" applyBorder="1" applyAlignment="1">
      <alignment horizontal="left" vertical="center"/>
    </xf>
    <xf numFmtId="0" fontId="50" fillId="4" borderId="1" xfId="0" applyFont="1" applyFill="1" applyBorder="1" applyAlignment="1">
      <alignment horizontal="center" vertical="center" wrapText="1"/>
    </xf>
    <xf numFmtId="0" fontId="50" fillId="4" borderId="4" xfId="0" applyFont="1" applyFill="1" applyBorder="1" applyAlignment="1">
      <alignment horizontal="center" vertical="center" wrapText="1"/>
    </xf>
    <xf numFmtId="0" fontId="63" fillId="8" borderId="1" xfId="0" applyFont="1" applyFill="1" applyBorder="1" applyAlignment="1">
      <alignment horizontal="left" vertical="center" wrapText="1"/>
    </xf>
    <xf numFmtId="0" fontId="63" fillId="8" borderId="2" xfId="0" applyFont="1" applyFill="1" applyBorder="1" applyAlignment="1">
      <alignment horizontal="left" vertical="center" wrapText="1"/>
    </xf>
    <xf numFmtId="0" fontId="63" fillId="8" borderId="4" xfId="0" applyFont="1" applyFill="1" applyBorder="1" applyAlignment="1">
      <alignment horizontal="left" vertical="center" wrapText="1"/>
    </xf>
    <xf numFmtId="0" fontId="50" fillId="2" borderId="1" xfId="0" applyFont="1" applyFill="1" applyBorder="1" applyAlignment="1">
      <alignment horizontal="left" vertical="center" wrapText="1"/>
    </xf>
    <xf numFmtId="0" fontId="50" fillId="2" borderId="2" xfId="0" applyFont="1" applyFill="1" applyBorder="1" applyAlignment="1">
      <alignment horizontal="left" vertical="center" wrapText="1"/>
    </xf>
    <xf numFmtId="0" fontId="50" fillId="2" borderId="4" xfId="0" applyFont="1" applyFill="1" applyBorder="1" applyAlignment="1">
      <alignment horizontal="left" vertical="center" wrapText="1"/>
    </xf>
    <xf numFmtId="0" fontId="54" fillId="2" borderId="1" xfId="0" applyFont="1" applyFill="1" applyBorder="1" applyAlignment="1">
      <alignment horizontal="center" vertical="center" wrapText="1"/>
    </xf>
    <xf numFmtId="0" fontId="54" fillId="2" borderId="2"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50" fillId="7" borderId="1" xfId="0" applyFont="1" applyFill="1" applyBorder="1" applyAlignment="1">
      <alignment horizontal="left" vertical="center" wrapText="1"/>
    </xf>
    <xf numFmtId="0" fontId="50" fillId="7" borderId="2" xfId="0" applyFont="1" applyFill="1" applyBorder="1" applyAlignment="1">
      <alignment horizontal="left" vertical="center" wrapText="1"/>
    </xf>
    <xf numFmtId="0" fontId="50" fillId="7" borderId="4" xfId="0" applyFont="1" applyFill="1" applyBorder="1" applyAlignment="1">
      <alignment horizontal="left" vertical="center" wrapText="1"/>
    </xf>
    <xf numFmtId="0" fontId="63" fillId="2" borderId="1" xfId="0" applyFont="1" applyFill="1" applyBorder="1" applyAlignment="1">
      <alignment horizontal="left" vertical="center" wrapText="1"/>
    </xf>
    <xf numFmtId="0" fontId="63" fillId="2" borderId="2" xfId="0" applyFont="1" applyFill="1" applyBorder="1" applyAlignment="1">
      <alignment horizontal="left" vertical="center" wrapText="1"/>
    </xf>
    <xf numFmtId="0" fontId="63" fillId="2" borderId="4" xfId="0" applyFont="1" applyFill="1" applyBorder="1" applyAlignment="1">
      <alignment horizontal="left" vertical="center" wrapText="1"/>
    </xf>
    <xf numFmtId="0" fontId="50" fillId="4" borderId="2" xfId="0" applyFont="1" applyFill="1" applyBorder="1" applyAlignment="1">
      <alignment horizontal="center" vertical="center" wrapText="1"/>
    </xf>
    <xf numFmtId="0" fontId="50" fillId="6" borderId="1" xfId="0" applyFont="1" applyFill="1" applyBorder="1" applyAlignment="1">
      <alignment horizontal="left" vertical="center" wrapText="1"/>
    </xf>
    <xf numFmtId="0" fontId="50" fillId="6" borderId="2" xfId="0" applyFont="1" applyFill="1" applyBorder="1" applyAlignment="1">
      <alignment horizontal="left" vertical="center" wrapText="1"/>
    </xf>
    <xf numFmtId="0" fontId="50" fillId="6" borderId="4" xfId="0" applyFont="1" applyFill="1" applyBorder="1" applyAlignment="1">
      <alignment horizontal="left" vertical="center" wrapText="1"/>
    </xf>
    <xf numFmtId="0" fontId="12" fillId="0" borderId="0" xfId="0" applyFont="1" applyAlignment="1">
      <alignment horizontal="center"/>
    </xf>
    <xf numFmtId="0" fontId="50" fillId="0" borderId="0" xfId="0" applyFont="1" applyAlignment="1">
      <alignment horizontal="center" vertical="center"/>
    </xf>
    <xf numFmtId="0" fontId="2" fillId="0" borderId="0" xfId="0" applyFont="1" applyAlignment="1">
      <alignment horizontal="left"/>
    </xf>
    <xf numFmtId="0" fontId="54" fillId="2" borderId="2" xfId="0" applyFont="1" applyFill="1" applyBorder="1" applyAlignment="1">
      <alignment horizontal="left" vertical="center" wrapText="1"/>
    </xf>
    <xf numFmtId="0" fontId="54" fillId="2" borderId="4" xfId="0" applyFont="1" applyFill="1" applyBorder="1" applyAlignment="1">
      <alignment horizontal="left" vertical="center" wrapText="1"/>
    </xf>
    <xf numFmtId="0" fontId="47" fillId="0" borderId="0" xfId="0" applyFont="1" applyAlignment="1">
      <alignment vertical="center" wrapText="1"/>
    </xf>
    <xf numFmtId="49" fontId="0" fillId="0" borderId="0" xfId="0" applyNumberFormat="1" applyAlignment="1">
      <alignment horizontal="left" vertical="center" wrapText="1"/>
    </xf>
    <xf numFmtId="49" fontId="13" fillId="0" borderId="0" xfId="0" applyNumberFormat="1" applyFont="1" applyAlignment="1">
      <alignment vertical="center" wrapText="1"/>
    </xf>
    <xf numFmtId="49" fontId="13" fillId="0" borderId="0" xfId="0" applyNumberFormat="1" applyFont="1" applyAlignment="1">
      <alignment horizontal="left" vertical="center" wrapText="1"/>
    </xf>
    <xf numFmtId="49" fontId="0" fillId="0" borderId="0" xfId="0" applyNumberFormat="1" applyAlignment="1">
      <alignment vertical="center" wrapText="1"/>
    </xf>
    <xf numFmtId="49" fontId="45" fillId="0" borderId="0" xfId="0" applyNumberFormat="1" applyFont="1" applyAlignment="1">
      <alignment horizontal="left" vertical="center" wrapText="1"/>
    </xf>
    <xf numFmtId="49" fontId="0" fillId="0" borderId="0" xfId="0" applyNumberFormat="1" applyAlignment="1">
      <alignment horizontal="left" vertical="top" wrapText="1"/>
    </xf>
    <xf numFmtId="49" fontId="66" fillId="0" borderId="0" xfId="0" applyNumberFormat="1" applyFont="1" applyAlignment="1">
      <alignment horizontal="left" vertical="center" wrapText="1"/>
    </xf>
    <xf numFmtId="49" fontId="65" fillId="0" borderId="0" xfId="0" applyNumberFormat="1" applyFont="1" applyAlignment="1">
      <alignment horizontal="left" vertical="top" wrapText="1"/>
    </xf>
    <xf numFmtId="49" fontId="47" fillId="0" borderId="0" xfId="0" applyNumberFormat="1" applyFont="1" applyAlignment="1">
      <alignment horizontal="center" vertical="center"/>
    </xf>
    <xf numFmtId="49" fontId="13" fillId="0" borderId="0" xfId="0" applyNumberFormat="1" applyFont="1" applyAlignment="1">
      <alignment horizontal="left" vertical="top"/>
    </xf>
    <xf numFmtId="0" fontId="47" fillId="0" borderId="0" xfId="0" applyFont="1" applyAlignment="1">
      <alignment horizontal="center" vertical="center" wrapText="1"/>
    </xf>
    <xf numFmtId="0" fontId="47" fillId="0" borderId="0" xfId="0" applyFont="1" applyAlignment="1">
      <alignment horizontal="center" vertical="center"/>
    </xf>
    <xf numFmtId="49" fontId="13" fillId="0" borderId="0" xfId="0" applyNumberFormat="1" applyFont="1" applyAlignment="1">
      <alignment horizontal="left" vertical="center"/>
    </xf>
    <xf numFmtId="0" fontId="0" fillId="0" borderId="3" xfId="0" applyBorder="1" applyAlignment="1">
      <alignment horizontal="left" wrapText="1"/>
    </xf>
    <xf numFmtId="0" fontId="0" fillId="0" borderId="0" xfId="0" applyAlignment="1">
      <alignment horizontal="justify" vertical="center"/>
    </xf>
    <xf numFmtId="0" fontId="13" fillId="0" borderId="0" xfId="0" applyFont="1" applyAlignment="1">
      <alignment horizontal="right" vertical="center"/>
    </xf>
    <xf numFmtId="3" fontId="13" fillId="0" borderId="1" xfId="0" applyNumberFormat="1" applyFont="1" applyBorder="1" applyAlignment="1">
      <alignment horizontal="center" vertical="center"/>
    </xf>
    <xf numFmtId="3" fontId="13" fillId="0" borderId="4" xfId="0" applyNumberFormat="1" applyFont="1" applyBorder="1" applyAlignment="1">
      <alignment horizontal="center" vertical="center"/>
    </xf>
    <xf numFmtId="0" fontId="0" fillId="0" borderId="0" xfId="0" applyAlignment="1">
      <alignment vertical="center" wrapText="1"/>
    </xf>
    <xf numFmtId="0" fontId="13" fillId="0" borderId="0" xfId="0" applyFont="1" applyAlignment="1">
      <alignment horizontal="left" vertical="center" wrapText="1"/>
    </xf>
    <xf numFmtId="0" fontId="45" fillId="0" borderId="3" xfId="0" applyFont="1" applyBorder="1" applyAlignment="1">
      <alignment vertical="center" wrapText="1"/>
    </xf>
    <xf numFmtId="0" fontId="45" fillId="0" borderId="3" xfId="0" applyFont="1" applyBorder="1" applyAlignment="1">
      <alignment horizontal="center" vertical="center" wrapText="1"/>
    </xf>
    <xf numFmtId="0" fontId="0" fillId="0" borderId="3" xfId="0" applyBorder="1" applyAlignment="1">
      <alignment horizontal="center" vertical="center" wrapText="1"/>
    </xf>
    <xf numFmtId="0" fontId="79" fillId="0" borderId="3" xfId="0" applyFont="1" applyBorder="1" applyAlignment="1">
      <alignment horizontal="center" vertical="center" wrapText="1"/>
    </xf>
    <xf numFmtId="0" fontId="0" fillId="0" borderId="3" xfId="0" applyBorder="1" applyAlignment="1">
      <alignment horizontal="center" vertical="center"/>
    </xf>
    <xf numFmtId="0" fontId="0" fillId="0" borderId="13" xfId="0" applyBorder="1" applyAlignment="1">
      <alignment horizontal="left" vertical="center" wrapText="1"/>
    </xf>
    <xf numFmtId="0" fontId="0" fillId="0" borderId="0" xfId="0" applyAlignment="1">
      <alignment horizontal="left" vertical="center"/>
    </xf>
    <xf numFmtId="3" fontId="13" fillId="0" borderId="16" xfId="0" applyNumberFormat="1" applyFont="1" applyBorder="1" applyAlignment="1">
      <alignment horizontal="right" vertical="center"/>
    </xf>
    <xf numFmtId="0" fontId="0" fillId="0" borderId="1" xfId="0" applyBorder="1" applyAlignment="1">
      <alignment horizontal="center" vertical="center" wrapText="1"/>
    </xf>
    <xf numFmtId="0" fontId="77" fillId="0" borderId="1" xfId="0" applyFont="1" applyBorder="1" applyAlignment="1">
      <alignment horizontal="center" vertical="center" wrapText="1"/>
    </xf>
    <xf numFmtId="0" fontId="77" fillId="0" borderId="4" xfId="0" applyFont="1" applyBorder="1" applyAlignment="1">
      <alignment horizontal="center" vertical="center" wrapText="1"/>
    </xf>
    <xf numFmtId="0" fontId="13" fillId="10" borderId="3" xfId="0" applyFont="1" applyFill="1" applyBorder="1" applyAlignment="1">
      <alignment vertical="center" wrapText="1"/>
    </xf>
    <xf numFmtId="0" fontId="0" fillId="0" borderId="13" xfId="0" applyBorder="1" applyAlignment="1">
      <alignment horizontal="justify" vertical="center"/>
    </xf>
    <xf numFmtId="0" fontId="13" fillId="10" borderId="1" xfId="0" applyFont="1" applyFill="1" applyBorder="1" applyAlignment="1">
      <alignment vertical="center" wrapText="1"/>
    </xf>
    <xf numFmtId="0" fontId="13" fillId="10" borderId="2" xfId="0" applyFont="1" applyFill="1" applyBorder="1" applyAlignment="1">
      <alignment vertical="center" wrapText="1"/>
    </xf>
    <xf numFmtId="0" fontId="13" fillId="10" borderId="4" xfId="0" applyFont="1" applyFill="1" applyBorder="1" applyAlignment="1">
      <alignment vertical="center" wrapText="1"/>
    </xf>
    <xf numFmtId="0" fontId="0" fillId="0" borderId="3" xfId="0" applyBorder="1" applyAlignment="1">
      <alignment horizontal="justify" vertical="center"/>
    </xf>
    <xf numFmtId="3" fontId="13" fillId="0" borderId="3" xfId="0" applyNumberFormat="1" applyFont="1" applyBorder="1" applyAlignment="1">
      <alignment horizontal="right" vertical="center"/>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justify" vertical="center"/>
    </xf>
    <xf numFmtId="0" fontId="0" fillId="0" borderId="8" xfId="0" applyBorder="1" applyAlignment="1">
      <alignment horizontal="justify" vertical="center"/>
    </xf>
    <xf numFmtId="0" fontId="0" fillId="0" borderId="10" xfId="0" applyBorder="1" applyAlignment="1">
      <alignment horizontal="justify" vertical="center"/>
    </xf>
    <xf numFmtId="0" fontId="0" fillId="0" borderId="6" xfId="0" applyBorder="1" applyAlignment="1">
      <alignment horizontal="justify" vertical="center"/>
    </xf>
    <xf numFmtId="0" fontId="0" fillId="0" borderId="5" xfId="0" applyBorder="1" applyAlignment="1">
      <alignment horizontal="justify" vertical="center"/>
    </xf>
    <xf numFmtId="0" fontId="0" fillId="0" borderId="9" xfId="0" applyBorder="1" applyAlignment="1">
      <alignment horizontal="justify" vertical="center"/>
    </xf>
    <xf numFmtId="3" fontId="13" fillId="0" borderId="4" xfId="0" applyNumberFormat="1" applyFont="1" applyBorder="1" applyAlignment="1">
      <alignment horizontal="right" vertical="center"/>
    </xf>
    <xf numFmtId="0" fontId="22" fillId="0" borderId="7" xfId="0" applyFont="1" applyBorder="1" applyAlignment="1">
      <alignment horizontal="justify" vertical="center"/>
    </xf>
    <xf numFmtId="0" fontId="22" fillId="0" borderId="8" xfId="0" applyFont="1" applyBorder="1" applyAlignment="1">
      <alignment horizontal="justify" vertical="center"/>
    </xf>
    <xf numFmtId="0" fontId="22" fillId="0" borderId="10" xfId="0" applyFont="1" applyBorder="1" applyAlignment="1">
      <alignment horizontal="justify" vertical="center"/>
    </xf>
    <xf numFmtId="0" fontId="76" fillId="0" borderId="14" xfId="0" applyFont="1" applyBorder="1" applyAlignment="1">
      <alignment horizontal="justify" vertical="center"/>
    </xf>
    <xf numFmtId="0" fontId="76" fillId="0" borderId="0" xfId="0" applyFont="1" applyAlignment="1">
      <alignment horizontal="justify" vertical="center"/>
    </xf>
    <xf numFmtId="0" fontId="76" fillId="0" borderId="15" xfId="0" applyFont="1" applyBorder="1" applyAlignment="1">
      <alignment horizontal="justify" vertical="center"/>
    </xf>
    <xf numFmtId="0" fontId="3" fillId="0" borderId="6" xfId="0" applyFont="1" applyBorder="1" applyAlignment="1">
      <alignment horizontal="justify" vertical="center"/>
    </xf>
    <xf numFmtId="0" fontId="3" fillId="0" borderId="5" xfId="0" applyFont="1" applyBorder="1" applyAlignment="1">
      <alignment horizontal="justify" vertical="center"/>
    </xf>
    <xf numFmtId="0" fontId="3" fillId="0" borderId="9" xfId="0" applyFont="1" applyBorder="1" applyAlignment="1">
      <alignment horizontal="justify" vertical="center"/>
    </xf>
    <xf numFmtId="0" fontId="77" fillId="0" borderId="3" xfId="0" applyFont="1" applyBorder="1" applyAlignment="1">
      <alignment horizontal="left" vertical="top" wrapText="1"/>
    </xf>
    <xf numFmtId="3" fontId="13" fillId="0" borderId="3" xfId="0" applyNumberFormat="1" applyFont="1" applyBorder="1" applyAlignment="1">
      <alignment vertical="center"/>
    </xf>
    <xf numFmtId="0" fontId="0" fillId="0" borderId="3" xfId="0" applyBorder="1" applyAlignment="1">
      <alignment horizontal="left" vertical="top" wrapText="1"/>
    </xf>
    <xf numFmtId="0" fontId="17" fillId="0" borderId="0" xfId="0" applyFont="1" applyAlignment="1">
      <alignment horizontal="center" vertical="center"/>
    </xf>
    <xf numFmtId="0" fontId="22" fillId="0" borderId="14" xfId="0" applyFont="1" applyBorder="1" applyAlignment="1">
      <alignment vertical="center"/>
    </xf>
    <xf numFmtId="0" fontId="22" fillId="0" borderId="0" xfId="0" applyFont="1" applyAlignment="1">
      <alignment vertical="center"/>
    </xf>
    <xf numFmtId="49" fontId="3" fillId="0" borderId="6" xfId="0" applyNumberFormat="1" applyFont="1" applyBorder="1" applyAlignment="1">
      <alignment horizontal="left" vertical="center" indent="5"/>
    </xf>
    <xf numFmtId="49" fontId="3" fillId="0" borderId="5" xfId="0" applyNumberFormat="1" applyFont="1" applyBorder="1" applyAlignment="1">
      <alignment horizontal="left" vertical="center" indent="5"/>
    </xf>
    <xf numFmtId="49" fontId="3" fillId="0" borderId="9" xfId="0" applyNumberFormat="1" applyFont="1" applyBorder="1" applyAlignment="1">
      <alignment horizontal="left" vertical="center" indent="5"/>
    </xf>
    <xf numFmtId="0" fontId="47" fillId="9" borderId="16" xfId="0" applyFont="1" applyFill="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0" xfId="0" applyFont="1" applyBorder="1" applyAlignment="1">
      <alignment vertical="center"/>
    </xf>
    <xf numFmtId="49" fontId="3" fillId="0" borderId="14" xfId="0" applyNumberFormat="1" applyFont="1" applyBorder="1" applyAlignment="1">
      <alignment horizontal="left" vertical="center" indent="5"/>
    </xf>
    <xf numFmtId="49" fontId="3" fillId="0" borderId="0" xfId="0" applyNumberFormat="1" applyFont="1" applyAlignment="1">
      <alignment horizontal="left" vertical="center" indent="5"/>
    </xf>
    <xf numFmtId="49" fontId="3" fillId="0" borderId="15" xfId="0" applyNumberFormat="1" applyFont="1" applyBorder="1" applyAlignment="1">
      <alignment horizontal="left" vertical="center" indent="5"/>
    </xf>
    <xf numFmtId="0" fontId="45" fillId="0" borderId="3" xfId="0" applyFont="1" applyBorder="1" applyAlignment="1">
      <alignment horizontal="center" vertical="center"/>
    </xf>
    <xf numFmtId="0" fontId="0" fillId="0" borderId="0" xfId="0" applyAlignment="1">
      <alignment horizontal="center"/>
    </xf>
    <xf numFmtId="0" fontId="10" fillId="0" borderId="0" xfId="0" applyFont="1" applyAlignment="1">
      <alignment horizontal="center"/>
    </xf>
    <xf numFmtId="0" fontId="0" fillId="0" borderId="0" xfId="0" applyAlignment="1">
      <alignment horizontal="left"/>
    </xf>
    <xf numFmtId="0" fontId="21" fillId="0" borderId="0" xfId="0" applyFont="1" applyAlignment="1">
      <alignment horizontal="center"/>
    </xf>
    <xf numFmtId="0" fontId="3" fillId="0" borderId="0" xfId="0" applyFont="1" applyAlignment="1">
      <alignment horizontal="left"/>
    </xf>
    <xf numFmtId="0" fontId="0" fillId="0" borderId="0" xfId="0" applyAlignment="1">
      <alignment vertical="top" wrapText="1"/>
    </xf>
    <xf numFmtId="0" fontId="47" fillId="0" borderId="0" xfId="0" applyFont="1" applyAlignment="1">
      <alignment horizontal="center"/>
    </xf>
    <xf numFmtId="0" fontId="11" fillId="0" borderId="0" xfId="0" applyFont="1" applyAlignment="1">
      <alignment horizontal="center" wrapText="1"/>
    </xf>
  </cellXfs>
  <cellStyles count="102">
    <cellStyle name="20% - Isticanje1 2" xfId="8" xr:uid="{00000000-0005-0000-0000-000000000000}"/>
    <cellStyle name="20% - Isticanje2 2" xfId="9" xr:uid="{00000000-0005-0000-0000-000001000000}"/>
    <cellStyle name="20% - Isticanje3 2" xfId="10" xr:uid="{00000000-0005-0000-0000-000002000000}"/>
    <cellStyle name="20% - Isticanje4 2" xfId="11" xr:uid="{00000000-0005-0000-0000-000003000000}"/>
    <cellStyle name="20% - Isticanje5 2" xfId="12" xr:uid="{00000000-0005-0000-0000-000004000000}"/>
    <cellStyle name="20% - Isticanje6 2" xfId="13" xr:uid="{00000000-0005-0000-0000-000005000000}"/>
    <cellStyle name="40% - Isticanje2 2" xfId="14" xr:uid="{00000000-0005-0000-0000-000006000000}"/>
    <cellStyle name="40% - Isticanje3 2" xfId="15" xr:uid="{00000000-0005-0000-0000-000007000000}"/>
    <cellStyle name="40% - Isticanje4 2" xfId="16" xr:uid="{00000000-0005-0000-0000-000008000000}"/>
    <cellStyle name="40% - Isticanje5 2" xfId="17" xr:uid="{00000000-0005-0000-0000-000009000000}"/>
    <cellStyle name="40% - Isticanje6 2" xfId="18" xr:uid="{00000000-0005-0000-0000-00000A000000}"/>
    <cellStyle name="40% - Naglasak1 2" xfId="19" xr:uid="{00000000-0005-0000-0000-00000B000000}"/>
    <cellStyle name="60% - Isticanje1 2" xfId="20" xr:uid="{00000000-0005-0000-0000-00000C000000}"/>
    <cellStyle name="60% - Isticanje2 2" xfId="21" xr:uid="{00000000-0005-0000-0000-00000D000000}"/>
    <cellStyle name="60% - Isticanje3 2" xfId="22" xr:uid="{00000000-0005-0000-0000-00000E000000}"/>
    <cellStyle name="60% - Isticanje4 2" xfId="23" xr:uid="{00000000-0005-0000-0000-00000F000000}"/>
    <cellStyle name="60% - Isticanje5 2" xfId="24" xr:uid="{00000000-0005-0000-0000-000010000000}"/>
    <cellStyle name="60% - Isticanje6 2" xfId="25" xr:uid="{00000000-0005-0000-0000-000011000000}"/>
    <cellStyle name="Isticanje1 2" xfId="26" xr:uid="{00000000-0005-0000-0000-000012000000}"/>
    <cellStyle name="Isticanje2 2" xfId="27" xr:uid="{00000000-0005-0000-0000-000013000000}"/>
    <cellStyle name="Isticanje3 2" xfId="28" xr:uid="{00000000-0005-0000-0000-000014000000}"/>
    <cellStyle name="Isticanje4 2" xfId="29" xr:uid="{00000000-0005-0000-0000-000015000000}"/>
    <cellStyle name="Isticanje5 2" xfId="30" xr:uid="{00000000-0005-0000-0000-000016000000}"/>
    <cellStyle name="Isticanje6 2" xfId="31" xr:uid="{00000000-0005-0000-0000-000017000000}"/>
    <cellStyle name="Izračun 2" xfId="32" xr:uid="{00000000-0005-0000-0000-000018000000}"/>
    <cellStyle name="Loše 2" xfId="33" xr:uid="{00000000-0005-0000-0000-000019000000}"/>
    <cellStyle name="Naslov 1 2" xfId="34" xr:uid="{00000000-0005-0000-0000-00001A000000}"/>
    <cellStyle name="Naslov 2 2" xfId="35" xr:uid="{00000000-0005-0000-0000-00001B000000}"/>
    <cellStyle name="Naslov 3 2" xfId="36" xr:uid="{00000000-0005-0000-0000-00001C000000}"/>
    <cellStyle name="Naslov 4 2" xfId="37" xr:uid="{00000000-0005-0000-0000-00001D000000}"/>
    <cellStyle name="Neutralno 2" xfId="38" xr:uid="{00000000-0005-0000-0000-00001E000000}"/>
    <cellStyle name="Normal 2" xfId="1" xr:uid="{00000000-0005-0000-0000-000020000000}"/>
    <cellStyle name="Normal 2 2" xfId="39" xr:uid="{00000000-0005-0000-0000-000021000000}"/>
    <cellStyle name="Normal 3" xfId="6" xr:uid="{00000000-0005-0000-0000-000022000000}"/>
    <cellStyle name="Normal 4" xfId="40" xr:uid="{00000000-0005-0000-0000-000023000000}"/>
    <cellStyle name="Normal 5" xfId="41" xr:uid="{00000000-0005-0000-0000-000024000000}"/>
    <cellStyle name="Normalno" xfId="0" builtinId="0"/>
    <cellStyle name="Normalno 2" xfId="5" xr:uid="{00000000-0005-0000-0000-000025000000}"/>
    <cellStyle name="Normalno 2 2" xfId="42" xr:uid="{00000000-0005-0000-0000-000026000000}"/>
    <cellStyle name="Normalno 2 3" xfId="43" xr:uid="{00000000-0005-0000-0000-000027000000}"/>
    <cellStyle name="Normalno 3" xfId="44" xr:uid="{00000000-0005-0000-0000-000028000000}"/>
    <cellStyle name="Normalno 4" xfId="45" xr:uid="{00000000-0005-0000-0000-000029000000}"/>
    <cellStyle name="Normalno 4 2" xfId="46" xr:uid="{00000000-0005-0000-0000-00002A000000}"/>
    <cellStyle name="Normalno 5" xfId="7" xr:uid="{00000000-0005-0000-0000-00002B000000}"/>
    <cellStyle name="Normalno 5 2" xfId="47" xr:uid="{00000000-0005-0000-0000-00002C000000}"/>
    <cellStyle name="Normalno 6" xfId="48" xr:uid="{00000000-0005-0000-0000-00002D000000}"/>
    <cellStyle name="Normalno 6 2" xfId="49" xr:uid="{00000000-0005-0000-0000-00002E000000}"/>
    <cellStyle name="Normalno 7" xfId="50" xr:uid="{00000000-0005-0000-0000-00002F000000}"/>
    <cellStyle name="Obično 2" xfId="51" xr:uid="{00000000-0005-0000-0000-000030000000}"/>
    <cellStyle name="Obično 3" xfId="52" xr:uid="{00000000-0005-0000-0000-000031000000}"/>
    <cellStyle name="Obično 3 2" xfId="53" xr:uid="{00000000-0005-0000-0000-000032000000}"/>
    <cellStyle name="Obično 4" xfId="54" xr:uid="{00000000-0005-0000-0000-000033000000}"/>
    <cellStyle name="Obično 4 2" xfId="55" xr:uid="{00000000-0005-0000-0000-000034000000}"/>
    <cellStyle name="Obično_1Prihodi-rashodi2004 2" xfId="3" xr:uid="{00000000-0005-0000-0000-000035000000}"/>
    <cellStyle name="Obično_obračun 2009 prva strana 2" xfId="2" xr:uid="{00000000-0005-0000-0000-000036000000}"/>
    <cellStyle name="Povezana ćelija 2" xfId="56" xr:uid="{00000000-0005-0000-0000-000037000000}"/>
    <cellStyle name="Provjera ćelije 2" xfId="57" xr:uid="{00000000-0005-0000-0000-000038000000}"/>
    <cellStyle name="SAPBEXaggData" xfId="58" xr:uid="{00000000-0005-0000-0000-000039000000}"/>
    <cellStyle name="SAPBEXaggDataEmph" xfId="59" xr:uid="{00000000-0005-0000-0000-00003A000000}"/>
    <cellStyle name="SAPBEXaggItem" xfId="60" xr:uid="{00000000-0005-0000-0000-00003B000000}"/>
    <cellStyle name="SAPBEXaggItemX" xfId="61" xr:uid="{00000000-0005-0000-0000-00003C000000}"/>
    <cellStyle name="SAPBEXchaText" xfId="62" xr:uid="{00000000-0005-0000-0000-00003D000000}"/>
    <cellStyle name="SAPBEXexcBad7" xfId="63" xr:uid="{00000000-0005-0000-0000-00003E000000}"/>
    <cellStyle name="SAPBEXexcBad8" xfId="64" xr:uid="{00000000-0005-0000-0000-00003F000000}"/>
    <cellStyle name="SAPBEXexcBad9" xfId="65" xr:uid="{00000000-0005-0000-0000-000040000000}"/>
    <cellStyle name="SAPBEXexcCritical4" xfId="66" xr:uid="{00000000-0005-0000-0000-000041000000}"/>
    <cellStyle name="SAPBEXexcCritical5" xfId="67" xr:uid="{00000000-0005-0000-0000-000042000000}"/>
    <cellStyle name="SAPBEXexcCritical6" xfId="68" xr:uid="{00000000-0005-0000-0000-000043000000}"/>
    <cellStyle name="SAPBEXexcGood1" xfId="69" xr:uid="{00000000-0005-0000-0000-000044000000}"/>
    <cellStyle name="SAPBEXexcGood2" xfId="70" xr:uid="{00000000-0005-0000-0000-000045000000}"/>
    <cellStyle name="SAPBEXexcGood3" xfId="71" xr:uid="{00000000-0005-0000-0000-000046000000}"/>
    <cellStyle name="SAPBEXfilterDrill" xfId="72" xr:uid="{00000000-0005-0000-0000-000047000000}"/>
    <cellStyle name="SAPBEXfilterItem" xfId="73" xr:uid="{00000000-0005-0000-0000-000048000000}"/>
    <cellStyle name="SAPBEXfilterText" xfId="74" xr:uid="{00000000-0005-0000-0000-000049000000}"/>
    <cellStyle name="SAPBEXformats" xfId="75" xr:uid="{00000000-0005-0000-0000-00004A000000}"/>
    <cellStyle name="SAPBEXheaderItem" xfId="76" xr:uid="{00000000-0005-0000-0000-00004B000000}"/>
    <cellStyle name="SAPBEXheaderText" xfId="77" xr:uid="{00000000-0005-0000-0000-00004C000000}"/>
    <cellStyle name="SAPBEXHLevel0" xfId="78" xr:uid="{00000000-0005-0000-0000-00004D000000}"/>
    <cellStyle name="SAPBEXHLevel0X" xfId="79" xr:uid="{00000000-0005-0000-0000-00004E000000}"/>
    <cellStyle name="SAPBEXHLevel1" xfId="80" xr:uid="{00000000-0005-0000-0000-00004F000000}"/>
    <cellStyle name="SAPBEXHLevel1X" xfId="81" xr:uid="{00000000-0005-0000-0000-000050000000}"/>
    <cellStyle name="SAPBEXHLevel2" xfId="82" xr:uid="{00000000-0005-0000-0000-000051000000}"/>
    <cellStyle name="SAPBEXHLevel2X" xfId="83" xr:uid="{00000000-0005-0000-0000-000052000000}"/>
    <cellStyle name="SAPBEXHLevel3" xfId="84" xr:uid="{00000000-0005-0000-0000-000053000000}"/>
    <cellStyle name="SAPBEXHLevel3 2" xfId="85" xr:uid="{00000000-0005-0000-0000-000054000000}"/>
    <cellStyle name="SAPBEXHLevel3X" xfId="86" xr:uid="{00000000-0005-0000-0000-000055000000}"/>
    <cellStyle name="SAPBEXinputData" xfId="87" xr:uid="{00000000-0005-0000-0000-000056000000}"/>
    <cellStyle name="SAPBEXresData" xfId="88" xr:uid="{00000000-0005-0000-0000-000057000000}"/>
    <cellStyle name="SAPBEXresDataEmph" xfId="89" xr:uid="{00000000-0005-0000-0000-000058000000}"/>
    <cellStyle name="SAPBEXresItem" xfId="90" xr:uid="{00000000-0005-0000-0000-000059000000}"/>
    <cellStyle name="SAPBEXresItemX" xfId="91" xr:uid="{00000000-0005-0000-0000-00005A000000}"/>
    <cellStyle name="SAPBEXstdData" xfId="92" xr:uid="{00000000-0005-0000-0000-00005B000000}"/>
    <cellStyle name="SAPBEXstdDataEmph" xfId="93" xr:uid="{00000000-0005-0000-0000-00005C000000}"/>
    <cellStyle name="SAPBEXstdItem" xfId="94" xr:uid="{00000000-0005-0000-0000-00005D000000}"/>
    <cellStyle name="SAPBEXstdItemX" xfId="95" xr:uid="{00000000-0005-0000-0000-00005E000000}"/>
    <cellStyle name="SAPBEXtitle" xfId="96" xr:uid="{00000000-0005-0000-0000-00005F000000}"/>
    <cellStyle name="SAPBEXundefined" xfId="97" xr:uid="{00000000-0005-0000-0000-000060000000}"/>
    <cellStyle name="Tekst objašnjenja 2" xfId="98" xr:uid="{00000000-0005-0000-0000-000061000000}"/>
    <cellStyle name="Ukupni zbroj 2" xfId="99" xr:uid="{00000000-0005-0000-0000-000062000000}"/>
    <cellStyle name="Unos 2" xfId="100" xr:uid="{00000000-0005-0000-0000-000063000000}"/>
    <cellStyle name="Valuta 2" xfId="4" xr:uid="{00000000-0005-0000-0000-000064000000}"/>
    <cellStyle name="Valuta 3" xfId="101" xr:uid="{00000000-0005-0000-0000-00006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maskovic/Desktop/Marija/USB%2018.10.2022/FINACIJSKI%20PLAN%202023-JELENA/Za%20upravno%20vije&#263;e/Tablica%20za%20izradu%20financijskih%20planova%20prora&#269;unskih%20korisnika2022-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NTROLNA TABLICA"/>
      <sheetName val="SAŽETAK"/>
      <sheetName val=" Račun prihoda i rashoda"/>
      <sheetName val="Rashodi prema funkcijskoj kl"/>
      <sheetName val="Račun financiranja"/>
      <sheetName val="POSEBNI DIO"/>
      <sheetName val="List2"/>
    </sheetNames>
    <sheetDataSet>
      <sheetData sheetId="0"/>
      <sheetData sheetId="1"/>
      <sheetData sheetId="2"/>
      <sheetData sheetId="3"/>
      <sheetData sheetId="4"/>
      <sheetData sheetId="5">
        <row r="11">
          <cell r="L11">
            <v>0</v>
          </cell>
        </row>
        <row r="67">
          <cell r="J67">
            <v>0</v>
          </cell>
          <cell r="L67">
            <v>0</v>
          </cell>
        </row>
        <row r="70">
          <cell r="L70">
            <v>0</v>
          </cell>
        </row>
      </sheetData>
      <sheetData sheetId="6"/>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U53"/>
  <sheetViews>
    <sheetView zoomScaleNormal="100" workbookViewId="0">
      <selection activeCell="A7" sqref="A7:H7"/>
    </sheetView>
  </sheetViews>
  <sheetFormatPr defaultRowHeight="15.75"/>
  <cols>
    <col min="1" max="1" width="3.7109375" style="1" customWidth="1"/>
    <col min="2" max="4" width="9.140625" style="1"/>
    <col min="5" max="5" width="20.28515625" style="1" customWidth="1"/>
    <col min="6" max="8" width="16.42578125" style="1" customWidth="1"/>
    <col min="9" max="9" width="0.28515625" style="1" customWidth="1"/>
    <col min="10" max="12" width="9.140625" style="1"/>
    <col min="13" max="13" width="26.5703125" style="1" customWidth="1"/>
    <col min="14" max="14" width="20.85546875" style="1" customWidth="1"/>
    <col min="15" max="15" width="23.42578125" style="1" customWidth="1"/>
    <col min="16" max="16384" width="9.140625" style="1"/>
  </cols>
  <sheetData>
    <row r="3" spans="1:21" ht="54.75" customHeight="1">
      <c r="A3" s="191" t="s">
        <v>259</v>
      </c>
      <c r="B3" s="192"/>
      <c r="C3" s="192"/>
      <c r="D3" s="192"/>
      <c r="E3" s="192"/>
      <c r="F3" s="192"/>
      <c r="G3" s="192"/>
      <c r="H3" s="192"/>
      <c r="I3" s="192"/>
      <c r="M3" s="170"/>
      <c r="N3" s="170"/>
      <c r="O3" s="170"/>
      <c r="P3" s="170"/>
      <c r="Q3" s="170"/>
      <c r="R3" s="170"/>
      <c r="S3" s="170"/>
      <c r="T3" s="170"/>
      <c r="U3" s="170"/>
    </row>
    <row r="4" spans="1:21" ht="42" customHeight="1">
      <c r="A4" s="193" t="s">
        <v>270</v>
      </c>
      <c r="B4" s="194"/>
      <c r="C4" s="194"/>
      <c r="D4" s="194"/>
      <c r="E4" s="194"/>
      <c r="F4" s="194"/>
      <c r="G4" s="194"/>
      <c r="H4" s="194"/>
      <c r="I4" s="5"/>
    </row>
    <row r="5" spans="1:21" ht="18" customHeight="1">
      <c r="A5" s="21"/>
      <c r="B5" s="21"/>
      <c r="C5" s="21"/>
      <c r="D5" s="21"/>
      <c r="E5" s="21"/>
      <c r="F5" s="21"/>
      <c r="G5" s="21"/>
      <c r="H5" s="21"/>
      <c r="I5" s="5"/>
    </row>
    <row r="6" spans="1:21">
      <c r="A6" s="195" t="s">
        <v>24</v>
      </c>
      <c r="B6" s="195"/>
      <c r="C6" s="195"/>
      <c r="D6" s="195"/>
      <c r="E6" s="195"/>
      <c r="F6" s="195"/>
      <c r="G6" s="195"/>
      <c r="H6" s="196"/>
      <c r="I6" s="5"/>
    </row>
    <row r="7" spans="1:21">
      <c r="A7" s="193" t="s">
        <v>253</v>
      </c>
      <c r="B7" s="193"/>
      <c r="C7" s="193"/>
      <c r="D7" s="193"/>
      <c r="E7" s="193"/>
      <c r="F7" s="193"/>
      <c r="G7" s="193"/>
      <c r="H7" s="193"/>
      <c r="I7" s="5"/>
    </row>
    <row r="8" spans="1:21" ht="35.25" customHeight="1">
      <c r="A8" s="170" t="s">
        <v>260</v>
      </c>
      <c r="B8" s="170"/>
      <c r="C8" s="170"/>
      <c r="D8" s="170"/>
      <c r="E8" s="170"/>
      <c r="F8" s="170"/>
      <c r="G8" s="170"/>
      <c r="H8" s="170"/>
      <c r="I8" s="5"/>
    </row>
    <row r="9" spans="1:21" ht="18" customHeight="1">
      <c r="A9" s="176" t="s">
        <v>28</v>
      </c>
      <c r="B9" s="177"/>
      <c r="C9" s="177"/>
      <c r="D9" s="177"/>
      <c r="E9" s="177"/>
      <c r="F9" s="177"/>
      <c r="G9" s="177"/>
      <c r="H9" s="177"/>
      <c r="I9" s="5"/>
    </row>
    <row r="10" spans="1:21">
      <c r="A10" s="22"/>
      <c r="B10" s="23"/>
      <c r="C10" s="23"/>
      <c r="D10" s="23"/>
      <c r="E10" s="24"/>
      <c r="F10" s="25"/>
      <c r="G10" s="25"/>
      <c r="H10" s="26"/>
      <c r="I10" s="5">
        <v>7.5345000000000004</v>
      </c>
    </row>
    <row r="11" spans="1:21" ht="25.5" customHeight="1">
      <c r="A11" s="185" t="s">
        <v>93</v>
      </c>
      <c r="B11" s="186"/>
      <c r="C11" s="186"/>
      <c r="D11" s="186"/>
      <c r="E11" s="187"/>
      <c r="F11" s="27" t="s">
        <v>163</v>
      </c>
      <c r="G11" s="27" t="s">
        <v>161</v>
      </c>
      <c r="H11" s="28" t="s">
        <v>162</v>
      </c>
      <c r="I11" s="5"/>
    </row>
    <row r="12" spans="1:21">
      <c r="A12" s="188"/>
      <c r="B12" s="189"/>
      <c r="C12" s="189"/>
      <c r="D12" s="189"/>
      <c r="E12" s="190"/>
      <c r="F12" s="29" t="s">
        <v>37</v>
      </c>
      <c r="G12" s="29" t="s">
        <v>37</v>
      </c>
      <c r="H12" s="30" t="s">
        <v>37</v>
      </c>
      <c r="I12" s="5"/>
    </row>
    <row r="13" spans="1:21">
      <c r="A13" s="197" t="s">
        <v>0</v>
      </c>
      <c r="B13" s="174"/>
      <c r="C13" s="174"/>
      <c r="D13" s="174"/>
      <c r="E13" s="198"/>
      <c r="F13" s="32">
        <f>F14</f>
        <v>2483195</v>
      </c>
      <c r="G13" s="32">
        <f>G14+G15</f>
        <v>53306</v>
      </c>
      <c r="H13" s="32">
        <f t="shared" ref="H13" si="0">H14+H15</f>
        <v>2536501</v>
      </c>
      <c r="I13" s="5"/>
    </row>
    <row r="14" spans="1:21" ht="15" customHeight="1">
      <c r="A14" s="33">
        <v>6</v>
      </c>
      <c r="B14" s="34" t="s">
        <v>10</v>
      </c>
      <c r="C14" s="35"/>
      <c r="D14" s="35"/>
      <c r="E14" s="36"/>
      <c r="F14" s="37">
        <f>' Račun prihoda i rashoda'!E10</f>
        <v>2483195</v>
      </c>
      <c r="G14" s="37">
        <f>' Račun prihoda i rashoda'!F10</f>
        <v>53306</v>
      </c>
      <c r="H14" s="37">
        <f>' Račun prihoda i rashoda'!G10</f>
        <v>2536501</v>
      </c>
      <c r="I14" s="5"/>
    </row>
    <row r="15" spans="1:21">
      <c r="A15" s="33">
        <v>7</v>
      </c>
      <c r="B15" s="34" t="s">
        <v>11</v>
      </c>
      <c r="C15" s="38"/>
      <c r="D15" s="38"/>
      <c r="E15" s="36"/>
      <c r="F15" s="37">
        <v>0</v>
      </c>
      <c r="G15" s="37">
        <v>0</v>
      </c>
      <c r="H15" s="37">
        <v>0</v>
      </c>
      <c r="I15" s="5"/>
    </row>
    <row r="16" spans="1:21">
      <c r="A16" s="39" t="s">
        <v>2</v>
      </c>
      <c r="B16" s="40"/>
      <c r="C16" s="40"/>
      <c r="D16" s="40"/>
      <c r="E16" s="31"/>
      <c r="F16" s="32">
        <f t="shared" ref="F16:H16" si="1">F17+F18</f>
        <v>2491158</v>
      </c>
      <c r="G16" s="32">
        <f>G17+G18</f>
        <v>49232</v>
      </c>
      <c r="H16" s="32">
        <f t="shared" si="1"/>
        <v>2540390</v>
      </c>
      <c r="I16" s="5"/>
    </row>
    <row r="17" spans="1:15" ht="15" customHeight="1">
      <c r="A17" s="33">
        <v>3</v>
      </c>
      <c r="B17" s="34" t="s">
        <v>14</v>
      </c>
      <c r="C17" s="35"/>
      <c r="D17" s="35"/>
      <c r="E17" s="41"/>
      <c r="F17" s="37">
        <v>2469125</v>
      </c>
      <c r="G17" s="37">
        <f>' Račun prihoda i rashoda'!F40</f>
        <v>56017</v>
      </c>
      <c r="H17" s="37">
        <f>' Račun prihoda i rashoda'!G40</f>
        <v>2525142</v>
      </c>
      <c r="I17" s="5"/>
    </row>
    <row r="18" spans="1:15">
      <c r="A18" s="33">
        <v>4</v>
      </c>
      <c r="B18" s="34" t="s">
        <v>16</v>
      </c>
      <c r="C18" s="38"/>
      <c r="D18" s="38"/>
      <c r="E18" s="36"/>
      <c r="F18" s="37">
        <v>22033</v>
      </c>
      <c r="G18" s="37">
        <f>' Račun prihoda i rashoda'!F54</f>
        <v>-6785</v>
      </c>
      <c r="H18" s="37">
        <f>' Račun prihoda i rashoda'!G54</f>
        <v>15248</v>
      </c>
      <c r="I18" s="5"/>
    </row>
    <row r="19" spans="1:15">
      <c r="A19" s="173" t="s">
        <v>3</v>
      </c>
      <c r="B19" s="174"/>
      <c r="C19" s="174"/>
      <c r="D19" s="174"/>
      <c r="E19" s="175"/>
      <c r="F19" s="32">
        <f>F13-F16</f>
        <v>-7963</v>
      </c>
      <c r="G19" s="32">
        <f t="shared" ref="G19:H19" si="2">G13-G16</f>
        <v>4074</v>
      </c>
      <c r="H19" s="32">
        <f t="shared" si="2"/>
        <v>-3889</v>
      </c>
      <c r="I19" s="5"/>
    </row>
    <row r="20" spans="1:15">
      <c r="A20" s="42"/>
      <c r="B20" s="43"/>
      <c r="C20" s="43"/>
      <c r="D20" s="43"/>
      <c r="E20" s="43"/>
      <c r="F20" s="44"/>
      <c r="G20" s="44"/>
      <c r="H20" s="44"/>
      <c r="I20" s="5"/>
    </row>
    <row r="21" spans="1:15">
      <c r="A21" s="176" t="s">
        <v>29</v>
      </c>
      <c r="B21" s="176"/>
      <c r="C21" s="176"/>
      <c r="D21" s="176"/>
      <c r="E21" s="176"/>
      <c r="F21" s="176"/>
      <c r="G21" s="176"/>
      <c r="H21" s="176"/>
      <c r="I21" s="5"/>
    </row>
    <row r="22" spans="1:15">
      <c r="A22" s="21"/>
      <c r="B22" s="45"/>
      <c r="C22" s="45"/>
      <c r="D22" s="45"/>
      <c r="E22" s="45"/>
      <c r="F22" s="45"/>
      <c r="G22" s="46"/>
      <c r="H22" s="26"/>
      <c r="I22" s="5"/>
    </row>
    <row r="23" spans="1:15" ht="25.5" customHeight="1">
      <c r="A23" s="185" t="s">
        <v>93</v>
      </c>
      <c r="B23" s="186"/>
      <c r="C23" s="186"/>
      <c r="D23" s="186"/>
      <c r="E23" s="187"/>
      <c r="F23" s="27" t="s">
        <v>163</v>
      </c>
      <c r="G23" s="27" t="s">
        <v>161</v>
      </c>
      <c r="H23" s="28" t="s">
        <v>162</v>
      </c>
      <c r="I23" s="5"/>
    </row>
    <row r="24" spans="1:15">
      <c r="A24" s="188"/>
      <c r="B24" s="189"/>
      <c r="C24" s="189"/>
      <c r="D24" s="189"/>
      <c r="E24" s="190"/>
      <c r="F24" s="29" t="s">
        <v>37</v>
      </c>
      <c r="G24" s="29" t="s">
        <v>37</v>
      </c>
      <c r="H24" s="30" t="s">
        <v>37</v>
      </c>
      <c r="I24" s="5"/>
    </row>
    <row r="25" spans="1:15" ht="15" customHeight="1">
      <c r="A25" s="33">
        <v>8</v>
      </c>
      <c r="B25" s="47" t="s">
        <v>21</v>
      </c>
      <c r="C25" s="38"/>
      <c r="D25" s="38"/>
      <c r="E25" s="36"/>
      <c r="F25" s="37">
        <v>0</v>
      </c>
      <c r="G25" s="37">
        <v>0</v>
      </c>
      <c r="H25" s="37">
        <v>0</v>
      </c>
      <c r="I25" s="5"/>
      <c r="K25" s="2"/>
    </row>
    <row r="26" spans="1:15" ht="15" customHeight="1">
      <c r="A26" s="33">
        <v>5</v>
      </c>
      <c r="B26" s="34" t="s">
        <v>22</v>
      </c>
      <c r="C26" s="38"/>
      <c r="D26" s="38"/>
      <c r="E26" s="36"/>
      <c r="F26" s="37">
        <v>0</v>
      </c>
      <c r="G26" s="37">
        <v>0</v>
      </c>
      <c r="H26" s="37">
        <v>0</v>
      </c>
      <c r="I26" s="5"/>
      <c r="K26" s="2"/>
    </row>
    <row r="27" spans="1:15">
      <c r="A27" s="173" t="s">
        <v>4</v>
      </c>
      <c r="B27" s="174"/>
      <c r="C27" s="174"/>
      <c r="D27" s="174"/>
      <c r="E27" s="175"/>
      <c r="F27" s="32">
        <f t="shared" ref="F27:H27" si="3">F25-F26</f>
        <v>0</v>
      </c>
      <c r="G27" s="32">
        <f t="shared" si="3"/>
        <v>0</v>
      </c>
      <c r="H27" s="32">
        <f t="shared" si="3"/>
        <v>0</v>
      </c>
      <c r="I27" s="5"/>
    </row>
    <row r="28" spans="1:15">
      <c r="A28" s="21"/>
      <c r="B28" s="45"/>
      <c r="C28" s="45"/>
      <c r="D28" s="45"/>
      <c r="E28" s="45"/>
      <c r="F28" s="45"/>
      <c r="G28" s="46"/>
      <c r="H28" s="46"/>
      <c r="I28" s="5"/>
    </row>
    <row r="29" spans="1:15">
      <c r="A29" s="48"/>
      <c r="B29" s="45"/>
      <c r="C29" s="45"/>
      <c r="D29" s="45"/>
      <c r="E29" s="45"/>
      <c r="F29" s="45"/>
      <c r="G29" s="46"/>
      <c r="H29" s="46"/>
      <c r="I29" s="5"/>
    </row>
    <row r="30" spans="1:15">
      <c r="A30" s="176" t="s">
        <v>35</v>
      </c>
      <c r="B30" s="177"/>
      <c r="C30" s="177"/>
      <c r="D30" s="177"/>
      <c r="E30" s="177"/>
      <c r="F30" s="177"/>
      <c r="G30" s="177"/>
      <c r="H30" s="177"/>
      <c r="I30" s="5"/>
    </row>
    <row r="31" spans="1:15">
      <c r="A31" s="48"/>
      <c r="B31" s="45"/>
      <c r="C31" s="45"/>
      <c r="D31" s="45"/>
      <c r="E31" s="45"/>
      <c r="F31" s="45"/>
      <c r="G31" s="46"/>
      <c r="H31" s="46"/>
      <c r="I31" s="5"/>
    </row>
    <row r="32" spans="1:15" ht="25.5" customHeight="1">
      <c r="A32" s="185" t="s">
        <v>93</v>
      </c>
      <c r="B32" s="186"/>
      <c r="C32" s="186"/>
      <c r="D32" s="186"/>
      <c r="E32" s="187"/>
      <c r="F32" s="27" t="s">
        <v>163</v>
      </c>
      <c r="G32" s="27" t="s">
        <v>161</v>
      </c>
      <c r="H32" s="28" t="s">
        <v>162</v>
      </c>
      <c r="I32" s="5"/>
      <c r="M32" s="124"/>
      <c r="N32" s="124"/>
      <c r="O32" s="125"/>
    </row>
    <row r="33" spans="1:15">
      <c r="A33" s="188"/>
      <c r="B33" s="189"/>
      <c r="C33" s="189"/>
      <c r="D33" s="189"/>
      <c r="E33" s="190"/>
      <c r="F33" s="29" t="s">
        <v>37</v>
      </c>
      <c r="G33" s="29" t="s">
        <v>37</v>
      </c>
      <c r="H33" s="30" t="s">
        <v>37</v>
      </c>
      <c r="I33" s="5"/>
      <c r="M33" s="126"/>
      <c r="N33" s="127"/>
      <c r="O33" s="127"/>
    </row>
    <row r="34" spans="1:15" ht="29.25" customHeight="1">
      <c r="A34" s="178" t="s">
        <v>30</v>
      </c>
      <c r="B34" s="179"/>
      <c r="C34" s="179"/>
      <c r="D34" s="179"/>
      <c r="E34" s="180"/>
      <c r="F34" s="49">
        <f>F35</f>
        <v>7963</v>
      </c>
      <c r="G34" s="49">
        <f>G37</f>
        <v>-4074</v>
      </c>
      <c r="H34" s="49">
        <f>F34+G34</f>
        <v>3889</v>
      </c>
      <c r="I34" s="5"/>
      <c r="M34" s="126"/>
      <c r="N34" s="127"/>
      <c r="O34" s="127"/>
    </row>
    <row r="35" spans="1:15">
      <c r="A35" s="50">
        <v>9</v>
      </c>
      <c r="B35" s="51" t="s">
        <v>38</v>
      </c>
      <c r="C35" s="52"/>
      <c r="D35" s="52"/>
      <c r="E35" s="52"/>
      <c r="F35" s="53">
        <v>7963</v>
      </c>
      <c r="G35" s="53">
        <v>-1712</v>
      </c>
      <c r="H35" s="53">
        <v>6251</v>
      </c>
      <c r="I35" s="5"/>
      <c r="M35" s="126"/>
      <c r="N35" s="127"/>
      <c r="O35" s="127"/>
    </row>
    <row r="36" spans="1:15">
      <c r="A36" s="50">
        <v>9</v>
      </c>
      <c r="B36" s="51" t="s">
        <v>39</v>
      </c>
      <c r="C36" s="52"/>
      <c r="D36" s="52"/>
      <c r="E36" s="52"/>
      <c r="F36" s="54">
        <v>0</v>
      </c>
      <c r="G36" s="54">
        <v>2362</v>
      </c>
      <c r="H36" s="54">
        <f>G36</f>
        <v>2362</v>
      </c>
      <c r="I36" s="5"/>
      <c r="M36" s="126"/>
      <c r="N36" s="128"/>
      <c r="O36" s="128"/>
    </row>
    <row r="37" spans="1:15" ht="29.25" customHeight="1">
      <c r="A37" s="181" t="s">
        <v>166</v>
      </c>
      <c r="B37" s="182"/>
      <c r="C37" s="182"/>
      <c r="D37" s="182"/>
      <c r="E37" s="182"/>
      <c r="F37" s="32">
        <f>F35-F36</f>
        <v>7963</v>
      </c>
      <c r="G37" s="32">
        <f t="shared" ref="G37" si="4">G35-G36</f>
        <v>-4074</v>
      </c>
      <c r="H37" s="32">
        <f>H35-H36</f>
        <v>3889</v>
      </c>
      <c r="I37" s="5"/>
      <c r="M37" s="126"/>
      <c r="N37" s="128"/>
      <c r="O37" s="128"/>
    </row>
    <row r="38" spans="1:15">
      <c r="A38" s="48"/>
      <c r="B38" s="45"/>
      <c r="C38" s="45"/>
      <c r="D38" s="45"/>
      <c r="E38" s="45"/>
      <c r="F38" s="45"/>
      <c r="G38" s="46"/>
      <c r="H38" s="46"/>
      <c r="I38" s="5"/>
      <c r="M38" s="126"/>
      <c r="N38" s="128"/>
      <c r="O38" s="129"/>
    </row>
    <row r="39" spans="1:15">
      <c r="A39" s="5"/>
      <c r="B39" s="5"/>
      <c r="C39" s="5"/>
      <c r="D39" s="5"/>
      <c r="E39" s="5"/>
      <c r="F39" s="5"/>
      <c r="G39" s="5"/>
      <c r="H39" s="5"/>
      <c r="I39" s="5"/>
      <c r="M39" s="130"/>
      <c r="N39" s="131"/>
      <c r="O39" s="132"/>
    </row>
    <row r="40" spans="1:15">
      <c r="A40" s="176" t="s">
        <v>40</v>
      </c>
      <c r="B40" s="177"/>
      <c r="C40" s="177"/>
      <c r="D40" s="177"/>
      <c r="E40" s="177"/>
      <c r="F40" s="177"/>
      <c r="G40" s="177"/>
      <c r="H40" s="177"/>
      <c r="I40" s="5"/>
      <c r="M40" s="130"/>
      <c r="N40" s="131"/>
      <c r="O40" s="132"/>
    </row>
    <row r="41" spans="1:15">
      <c r="A41" s="48"/>
      <c r="B41" s="45"/>
      <c r="C41" s="45"/>
      <c r="D41" s="45"/>
      <c r="E41" s="45"/>
      <c r="F41" s="45"/>
      <c r="G41" s="46"/>
      <c r="H41" s="46"/>
      <c r="I41" s="5"/>
      <c r="N41" s="123"/>
      <c r="O41" s="123"/>
    </row>
    <row r="42" spans="1:15" ht="25.5" customHeight="1">
      <c r="A42" s="185" t="s">
        <v>36</v>
      </c>
      <c r="B42" s="186"/>
      <c r="C42" s="186"/>
      <c r="D42" s="186"/>
      <c r="E42" s="187"/>
      <c r="F42" s="27" t="s">
        <v>163</v>
      </c>
      <c r="G42" s="27" t="s">
        <v>161</v>
      </c>
      <c r="H42" s="28" t="s">
        <v>162</v>
      </c>
      <c r="I42" s="5"/>
    </row>
    <row r="43" spans="1:15">
      <c r="A43" s="188"/>
      <c r="B43" s="189"/>
      <c r="C43" s="189"/>
      <c r="D43" s="189"/>
      <c r="E43" s="190"/>
      <c r="F43" s="29" t="s">
        <v>37</v>
      </c>
      <c r="G43" s="29" t="s">
        <v>37</v>
      </c>
      <c r="H43" s="30" t="s">
        <v>37</v>
      </c>
      <c r="I43" s="5"/>
    </row>
    <row r="44" spans="1:15">
      <c r="A44" s="51" t="s">
        <v>41</v>
      </c>
      <c r="B44" s="55"/>
      <c r="C44" s="56"/>
      <c r="D44" s="56"/>
      <c r="E44" s="56"/>
      <c r="F44" s="54">
        <f>F13+F25+F35</f>
        <v>2491158</v>
      </c>
      <c r="G44" s="54">
        <f>G13+G25+G35</f>
        <v>51594</v>
      </c>
      <c r="H44" s="54">
        <f>H13+H25+H35</f>
        <v>2542752</v>
      </c>
      <c r="I44" s="5"/>
    </row>
    <row r="45" spans="1:15">
      <c r="A45" s="51" t="s">
        <v>42</v>
      </c>
      <c r="B45" s="55"/>
      <c r="C45" s="56"/>
      <c r="D45" s="56"/>
      <c r="E45" s="56"/>
      <c r="F45" s="54">
        <f>(F16+F26+F36)</f>
        <v>2491158</v>
      </c>
      <c r="G45" s="54">
        <f>(G16+G26+G36)</f>
        <v>51594</v>
      </c>
      <c r="H45" s="54">
        <f>(H16+H26+H36)</f>
        <v>2542752</v>
      </c>
      <c r="I45" s="5"/>
    </row>
    <row r="46" spans="1:15">
      <c r="A46" s="183" t="s">
        <v>43</v>
      </c>
      <c r="B46" s="184"/>
      <c r="C46" s="184"/>
      <c r="D46" s="184"/>
      <c r="E46" s="184"/>
      <c r="F46" s="57">
        <f t="shared" ref="F46:H46" si="5">F44-F45</f>
        <v>0</v>
      </c>
      <c r="G46" s="57">
        <f t="shared" si="5"/>
        <v>0</v>
      </c>
      <c r="H46" s="57">
        <f t="shared" si="5"/>
        <v>0</v>
      </c>
      <c r="I46" s="5"/>
    </row>
    <row r="47" spans="1:15">
      <c r="A47" s="19"/>
      <c r="B47" s="19"/>
      <c r="C47" s="19"/>
      <c r="D47" s="19"/>
      <c r="E47" s="19"/>
      <c r="F47" s="19"/>
      <c r="G47" s="19"/>
      <c r="H47" s="19"/>
      <c r="I47" s="19"/>
    </row>
    <row r="49" spans="1:8" ht="36" customHeight="1">
      <c r="A49" s="171"/>
      <c r="B49" s="172"/>
      <c r="C49" s="172"/>
      <c r="D49" s="172"/>
      <c r="E49" s="172"/>
      <c r="F49" s="172"/>
      <c r="G49" s="172"/>
      <c r="H49" s="172"/>
    </row>
    <row r="51" spans="1:8" ht="30.75" customHeight="1">
      <c r="A51" s="171"/>
      <c r="B51" s="172"/>
      <c r="C51" s="172"/>
      <c r="D51" s="172"/>
      <c r="E51" s="172"/>
      <c r="F51" s="172"/>
      <c r="G51" s="172"/>
      <c r="H51" s="172"/>
    </row>
    <row r="53" spans="1:8">
      <c r="A53" s="2"/>
    </row>
  </sheetData>
  <mergeCells count="22">
    <mergeCell ref="A6:H6"/>
    <mergeCell ref="A13:E13"/>
    <mergeCell ref="A19:E19"/>
    <mergeCell ref="A9:H9"/>
    <mergeCell ref="A8:H8"/>
    <mergeCell ref="A7:H7"/>
    <mergeCell ref="M3:U3"/>
    <mergeCell ref="A51:H51"/>
    <mergeCell ref="A27:E27"/>
    <mergeCell ref="A30:H30"/>
    <mergeCell ref="A34:E34"/>
    <mergeCell ref="A37:E37"/>
    <mergeCell ref="A46:E46"/>
    <mergeCell ref="A32:E33"/>
    <mergeCell ref="A42:E43"/>
    <mergeCell ref="A40:H40"/>
    <mergeCell ref="A49:H49"/>
    <mergeCell ref="A3:I3"/>
    <mergeCell ref="A11:E12"/>
    <mergeCell ref="A23:E24"/>
    <mergeCell ref="A21:H21"/>
    <mergeCell ref="A4:H4"/>
  </mergeCells>
  <pageMargins left="0.70866141732283472" right="0.70866141732283472" top="0.74803149606299213" bottom="0.74803149606299213" header="0.31496062992125984" footer="0.31496062992125984"/>
  <pageSetup paperSize="9" scale="3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DB74"/>
  <sheetViews>
    <sheetView workbookViewId="0">
      <selection activeCell="A2" sqref="A2:G2"/>
    </sheetView>
  </sheetViews>
  <sheetFormatPr defaultRowHeight="15"/>
  <cols>
    <col min="1" max="1" width="7.5703125" customWidth="1"/>
    <col min="2" max="2" width="8.5703125" customWidth="1"/>
    <col min="3" max="3" width="5.42578125" bestFit="1" customWidth="1"/>
    <col min="4" max="4" width="46.7109375" customWidth="1"/>
    <col min="5" max="7" width="15.28515625" customWidth="1"/>
    <col min="8" max="8" width="11.7109375" bestFit="1" customWidth="1"/>
    <col min="9" max="9" width="12.7109375" bestFit="1" customWidth="1"/>
    <col min="10" max="10" width="14.7109375" bestFit="1" customWidth="1"/>
  </cols>
  <sheetData>
    <row r="2" spans="1:10" ht="15.75">
      <c r="A2" s="313" t="s">
        <v>254</v>
      </c>
      <c r="B2" s="313"/>
      <c r="C2" s="313"/>
      <c r="D2" s="313"/>
      <c r="E2" s="313"/>
      <c r="F2" s="313"/>
      <c r="G2" s="313"/>
    </row>
    <row r="3" spans="1:10" ht="36" customHeight="1">
      <c r="A3" s="199" t="s">
        <v>261</v>
      </c>
      <c r="B3" s="199"/>
      <c r="C3" s="199"/>
      <c r="D3" s="199"/>
      <c r="E3" s="199"/>
      <c r="F3" s="199"/>
      <c r="G3" s="199"/>
    </row>
    <row r="4" spans="1:10" ht="18" customHeight="1">
      <c r="A4" s="193"/>
      <c r="B4" s="193"/>
      <c r="C4" s="193"/>
      <c r="D4" s="193"/>
      <c r="E4" s="193"/>
      <c r="F4" s="193"/>
      <c r="G4" s="193"/>
    </row>
    <row r="5" spans="1:10" ht="18" customHeight="1">
      <c r="A5" s="193" t="s">
        <v>6</v>
      </c>
      <c r="B5" s="194"/>
      <c r="C5" s="194"/>
      <c r="D5" s="194"/>
      <c r="E5" s="194"/>
      <c r="F5" s="194"/>
      <c r="G5" s="194"/>
    </row>
    <row r="6" spans="1:10" ht="15.75" customHeight="1">
      <c r="A6" s="193" t="s">
        <v>1</v>
      </c>
      <c r="B6" s="193"/>
      <c r="C6" s="193"/>
      <c r="D6" s="193"/>
      <c r="E6" s="193"/>
      <c r="F6" s="193"/>
      <c r="G6" s="193"/>
    </row>
    <row r="7" spans="1:10" ht="18.75">
      <c r="A7" s="58"/>
      <c r="B7" s="58"/>
      <c r="C7" s="58"/>
      <c r="D7" s="58"/>
      <c r="E7" s="58"/>
      <c r="F7" s="59"/>
      <c r="G7" s="60"/>
    </row>
    <row r="8" spans="1:10" ht="27" customHeight="1">
      <c r="A8" s="61" t="s">
        <v>7</v>
      </c>
      <c r="B8" s="62" t="s">
        <v>8</v>
      </c>
      <c r="C8" s="62" t="s">
        <v>9</v>
      </c>
      <c r="D8" s="62" t="s">
        <v>5</v>
      </c>
      <c r="E8" s="62" t="s">
        <v>164</v>
      </c>
      <c r="F8" s="62" t="s">
        <v>161</v>
      </c>
      <c r="G8" s="62" t="s">
        <v>162</v>
      </c>
    </row>
    <row r="9" spans="1:10" ht="15.75" customHeight="1">
      <c r="A9" s="61"/>
      <c r="B9" s="62"/>
      <c r="C9" s="62"/>
      <c r="D9" s="62"/>
      <c r="E9" s="62" t="s">
        <v>37</v>
      </c>
      <c r="F9" s="62" t="s">
        <v>37</v>
      </c>
      <c r="G9" s="62" t="s">
        <v>37</v>
      </c>
    </row>
    <row r="10" spans="1:10">
      <c r="A10" s="63">
        <v>6</v>
      </c>
      <c r="B10" s="63"/>
      <c r="C10" s="63"/>
      <c r="D10" s="63" t="s">
        <v>10</v>
      </c>
      <c r="E10" s="64">
        <f>+E11+E13+E15+E18+E21</f>
        <v>2483195</v>
      </c>
      <c r="F10" s="64">
        <f t="shared" ref="F10" si="0">+F11+F13+F15+F18+F21</f>
        <v>53306</v>
      </c>
      <c r="G10" s="64">
        <f>+G11+G13+G15+G18+G21</f>
        <v>2536501</v>
      </c>
      <c r="I10" s="16"/>
    </row>
    <row r="11" spans="1:10" ht="30">
      <c r="A11" s="63"/>
      <c r="B11" s="63">
        <v>63</v>
      </c>
      <c r="C11" s="63"/>
      <c r="D11" s="63" t="s">
        <v>32</v>
      </c>
      <c r="E11" s="64">
        <f t="shared" ref="E11:G21" si="1">+E12</f>
        <v>21236</v>
      </c>
      <c r="F11" s="64">
        <v>0</v>
      </c>
      <c r="G11" s="64">
        <f>E11</f>
        <v>21236</v>
      </c>
    </row>
    <row r="12" spans="1:10">
      <c r="A12" s="65"/>
      <c r="B12" s="65"/>
      <c r="C12" s="66" t="s">
        <v>44</v>
      </c>
      <c r="D12" s="66" t="s">
        <v>96</v>
      </c>
      <c r="E12" s="67">
        <v>21236</v>
      </c>
      <c r="F12" s="67">
        <v>0</v>
      </c>
      <c r="G12" s="67">
        <f>E12</f>
        <v>21236</v>
      </c>
      <c r="I12" s="17"/>
      <c r="J12" s="18"/>
    </row>
    <row r="13" spans="1:10">
      <c r="A13" s="63"/>
      <c r="B13" s="63">
        <v>64</v>
      </c>
      <c r="C13" s="63"/>
      <c r="D13" s="63" t="s">
        <v>45</v>
      </c>
      <c r="E13" s="64">
        <f t="shared" si="1"/>
        <v>1</v>
      </c>
      <c r="F13" s="64">
        <f t="shared" si="1"/>
        <v>0</v>
      </c>
      <c r="G13" s="64">
        <f t="shared" si="1"/>
        <v>1</v>
      </c>
      <c r="J13" s="18"/>
    </row>
    <row r="14" spans="1:10">
      <c r="A14" s="65"/>
      <c r="B14" s="65"/>
      <c r="C14" s="66" t="s">
        <v>46</v>
      </c>
      <c r="D14" s="66" t="s">
        <v>94</v>
      </c>
      <c r="E14" s="67">
        <v>1</v>
      </c>
      <c r="F14" s="67">
        <v>0</v>
      </c>
      <c r="G14" s="67">
        <v>1</v>
      </c>
      <c r="J14" s="18"/>
    </row>
    <row r="15" spans="1:10" ht="30">
      <c r="A15" s="63"/>
      <c r="B15" s="63">
        <v>65</v>
      </c>
      <c r="C15" s="63"/>
      <c r="D15" s="63" t="s">
        <v>47</v>
      </c>
      <c r="E15" s="64">
        <f>+E16+E17</f>
        <v>477802</v>
      </c>
      <c r="F15" s="64">
        <f t="shared" ref="F15" si="2">+F16+F17</f>
        <v>0</v>
      </c>
      <c r="G15" s="64">
        <f>+G16+G17</f>
        <v>477802</v>
      </c>
      <c r="J15" s="18"/>
    </row>
    <row r="16" spans="1:10">
      <c r="A16" s="65"/>
      <c r="B16" s="68"/>
      <c r="C16" s="68" t="s">
        <v>48</v>
      </c>
      <c r="D16" s="66" t="s">
        <v>95</v>
      </c>
      <c r="E16" s="67">
        <v>476475</v>
      </c>
      <c r="F16" s="67">
        <v>0</v>
      </c>
      <c r="G16" s="67">
        <f>E16</f>
        <v>476475</v>
      </c>
    </row>
    <row r="17" spans="1:7">
      <c r="A17" s="65"/>
      <c r="B17" s="68"/>
      <c r="C17" s="68" t="s">
        <v>49</v>
      </c>
      <c r="D17" s="66" t="s">
        <v>98</v>
      </c>
      <c r="E17" s="67">
        <v>1327</v>
      </c>
      <c r="F17" s="67">
        <v>0</v>
      </c>
      <c r="G17" s="67">
        <f>E17</f>
        <v>1327</v>
      </c>
    </row>
    <row r="18" spans="1:7" ht="45">
      <c r="A18" s="63"/>
      <c r="B18" s="63">
        <v>66</v>
      </c>
      <c r="C18" s="63"/>
      <c r="D18" s="63" t="s">
        <v>50</v>
      </c>
      <c r="E18" s="64">
        <f>E20+E19</f>
        <v>8493</v>
      </c>
      <c r="F18" s="64">
        <f t="shared" ref="F18" si="3">F20+F19</f>
        <v>3944</v>
      </c>
      <c r="G18" s="64">
        <f>G20+G19</f>
        <v>12437</v>
      </c>
    </row>
    <row r="19" spans="1:7" ht="15.75" customHeight="1">
      <c r="A19" s="65"/>
      <c r="B19" s="65"/>
      <c r="C19" s="65" t="s">
        <v>46</v>
      </c>
      <c r="D19" s="66" t="s">
        <v>94</v>
      </c>
      <c r="E19" s="67">
        <v>6237</v>
      </c>
      <c r="F19" s="67">
        <v>0</v>
      </c>
      <c r="G19" s="67">
        <f>E19</f>
        <v>6237</v>
      </c>
    </row>
    <row r="20" spans="1:7">
      <c r="A20" s="65"/>
      <c r="B20" s="68"/>
      <c r="C20" s="68" t="s">
        <v>51</v>
      </c>
      <c r="D20" s="66" t="s">
        <v>97</v>
      </c>
      <c r="E20" s="67">
        <v>2256</v>
      </c>
      <c r="F20" s="67">
        <v>3944</v>
      </c>
      <c r="G20" s="67">
        <f>E20+F20</f>
        <v>6200</v>
      </c>
    </row>
    <row r="21" spans="1:7" ht="30">
      <c r="A21" s="63"/>
      <c r="B21" s="63">
        <v>67</v>
      </c>
      <c r="C21" s="63"/>
      <c r="D21" s="63" t="s">
        <v>33</v>
      </c>
      <c r="E21" s="64">
        <f t="shared" si="1"/>
        <v>1975663</v>
      </c>
      <c r="F21" s="64">
        <f>+F22</f>
        <v>49362</v>
      </c>
      <c r="G21" s="64">
        <f>E21+F21</f>
        <v>2025025</v>
      </c>
    </row>
    <row r="22" spans="1:7" ht="15.75" customHeight="1">
      <c r="A22" s="65"/>
      <c r="B22" s="65"/>
      <c r="C22" s="65" t="s">
        <v>52</v>
      </c>
      <c r="D22" s="66" t="s">
        <v>99</v>
      </c>
      <c r="E22" s="67">
        <f>1975663</f>
        <v>1975663</v>
      </c>
      <c r="F22" s="67">
        <f>47000+2362</f>
        <v>49362</v>
      </c>
      <c r="G22" s="67">
        <f>E22+F22</f>
        <v>2025025</v>
      </c>
    </row>
    <row r="23" spans="1:7" ht="29.25" customHeight="1">
      <c r="A23" s="69">
        <v>7</v>
      </c>
      <c r="B23" s="69"/>
      <c r="C23" s="69"/>
      <c r="D23" s="70" t="s">
        <v>11</v>
      </c>
      <c r="E23" s="64">
        <v>0</v>
      </c>
      <c r="F23" s="64">
        <v>0</v>
      </c>
      <c r="G23" s="64">
        <v>0</v>
      </c>
    </row>
    <row r="24" spans="1:7" ht="30">
      <c r="A24" s="63"/>
      <c r="B24" s="63">
        <v>72</v>
      </c>
      <c r="C24" s="63"/>
      <c r="D24" s="70" t="s">
        <v>31</v>
      </c>
      <c r="E24" s="64">
        <v>0</v>
      </c>
      <c r="F24" s="64">
        <v>0</v>
      </c>
      <c r="G24" s="64">
        <v>0</v>
      </c>
    </row>
    <row r="25" spans="1:7">
      <c r="A25" s="71"/>
      <c r="B25" s="71"/>
      <c r="C25" s="66" t="s">
        <v>49</v>
      </c>
      <c r="D25" s="66" t="s">
        <v>98</v>
      </c>
      <c r="E25" s="64">
        <v>0</v>
      </c>
      <c r="F25" s="64">
        <v>0</v>
      </c>
      <c r="G25" s="64">
        <v>0</v>
      </c>
    </row>
    <row r="26" spans="1:7">
      <c r="A26" s="133"/>
      <c r="B26" s="133"/>
      <c r="C26" s="134"/>
      <c r="D26" s="134"/>
      <c r="E26" s="135"/>
      <c r="F26" s="135"/>
      <c r="G26" s="135"/>
    </row>
    <row r="27" spans="1:7">
      <c r="A27" s="176" t="s">
        <v>203</v>
      </c>
      <c r="B27" s="176"/>
      <c r="C27" s="176"/>
      <c r="D27" s="176"/>
      <c r="E27" s="176"/>
      <c r="F27" s="176"/>
      <c r="G27" s="176"/>
    </row>
    <row r="28" spans="1:7">
      <c r="A28" s="20"/>
      <c r="B28" s="20"/>
      <c r="C28" s="20"/>
      <c r="D28" s="20"/>
      <c r="E28" s="20"/>
      <c r="F28" s="20"/>
      <c r="G28" s="20"/>
    </row>
    <row r="29" spans="1:7" ht="30">
      <c r="A29" s="61" t="s">
        <v>7</v>
      </c>
      <c r="B29" s="62" t="s">
        <v>8</v>
      </c>
      <c r="C29" s="62" t="s">
        <v>9</v>
      </c>
      <c r="D29" s="62" t="s">
        <v>5</v>
      </c>
      <c r="E29" s="62" t="s">
        <v>164</v>
      </c>
      <c r="F29" s="62" t="s">
        <v>161</v>
      </c>
      <c r="G29" s="62" t="s">
        <v>162</v>
      </c>
    </row>
    <row r="30" spans="1:7" ht="15.75" customHeight="1">
      <c r="A30" s="61"/>
      <c r="B30" s="62"/>
      <c r="C30" s="62"/>
      <c r="D30" s="62"/>
      <c r="E30" s="62" t="s">
        <v>37</v>
      </c>
      <c r="F30" s="62" t="s">
        <v>37</v>
      </c>
      <c r="G30" s="62" t="s">
        <v>37</v>
      </c>
    </row>
    <row r="31" spans="1:7" ht="29.25" customHeight="1">
      <c r="A31" s="69">
        <v>9</v>
      </c>
      <c r="B31" s="69"/>
      <c r="C31" s="69"/>
      <c r="D31" s="70" t="s">
        <v>155</v>
      </c>
      <c r="E31" s="64">
        <f>E32</f>
        <v>7963</v>
      </c>
      <c r="F31" s="64">
        <f t="shared" ref="F31:G31" si="4">F32</f>
        <v>-1712</v>
      </c>
      <c r="G31" s="138">
        <f t="shared" si="4"/>
        <v>6251</v>
      </c>
    </row>
    <row r="32" spans="1:7">
      <c r="A32" s="136"/>
      <c r="B32" s="69">
        <v>92</v>
      </c>
      <c r="C32" s="69"/>
      <c r="D32" s="70" t="s">
        <v>204</v>
      </c>
      <c r="E32" s="137">
        <f>E33+E34</f>
        <v>7963</v>
      </c>
      <c r="F32" s="137">
        <f t="shared" ref="F32:G32" si="5">F33+F34</f>
        <v>-1712</v>
      </c>
      <c r="G32" s="138">
        <f t="shared" si="5"/>
        <v>6251</v>
      </c>
    </row>
    <row r="33" spans="1:106" s="77" customFormat="1" ht="18" customHeight="1">
      <c r="A33" s="71"/>
      <c r="B33" s="71"/>
      <c r="C33" s="66" t="s">
        <v>48</v>
      </c>
      <c r="D33" s="66" t="s">
        <v>95</v>
      </c>
      <c r="E33" s="138">
        <v>6636</v>
      </c>
      <c r="F33" s="138">
        <v>-2352</v>
      </c>
      <c r="G33" s="138">
        <f>E33+F33</f>
        <v>4284</v>
      </c>
      <c r="H33"/>
      <c r="I33" s="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row>
    <row r="34" spans="1:106" s="77" customFormat="1" ht="18" customHeight="1">
      <c r="A34" s="71"/>
      <c r="B34" s="71"/>
      <c r="C34" s="66" t="s">
        <v>44</v>
      </c>
      <c r="D34" s="66" t="s">
        <v>96</v>
      </c>
      <c r="E34" s="138">
        <v>1327</v>
      </c>
      <c r="F34" s="138">
        <v>640</v>
      </c>
      <c r="G34" s="138">
        <f>E34+F34</f>
        <v>1967</v>
      </c>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row>
    <row r="35" spans="1:106" ht="18" customHeight="1">
      <c r="A35" s="133"/>
      <c r="B35" s="133"/>
      <c r="C35" s="134"/>
      <c r="D35" s="134"/>
      <c r="E35" s="139"/>
      <c r="F35" s="139"/>
      <c r="G35" s="139"/>
    </row>
    <row r="36" spans="1:106">
      <c r="A36" s="176" t="s">
        <v>12</v>
      </c>
      <c r="B36" s="176"/>
      <c r="C36" s="176"/>
      <c r="D36" s="176"/>
      <c r="E36" s="176"/>
      <c r="F36" s="176"/>
      <c r="G36" s="176"/>
      <c r="I36" s="16"/>
    </row>
    <row r="37" spans="1:106">
      <c r="A37" s="20"/>
      <c r="B37" s="20"/>
      <c r="C37" s="20"/>
      <c r="D37" s="20"/>
      <c r="E37" s="20"/>
      <c r="F37" s="72"/>
    </row>
    <row r="38" spans="1:106" ht="30">
      <c r="A38" s="61" t="s">
        <v>7</v>
      </c>
      <c r="B38" s="62" t="s">
        <v>8</v>
      </c>
      <c r="C38" s="62" t="s">
        <v>9</v>
      </c>
      <c r="D38" s="62" t="s">
        <v>13</v>
      </c>
      <c r="E38" s="62" t="s">
        <v>164</v>
      </c>
      <c r="F38" s="62" t="s">
        <v>161</v>
      </c>
      <c r="G38" s="62" t="s">
        <v>162</v>
      </c>
      <c r="I38" s="16"/>
    </row>
    <row r="39" spans="1:106">
      <c r="A39" s="61"/>
      <c r="B39" s="62"/>
      <c r="C39" s="62"/>
      <c r="D39" s="62"/>
      <c r="E39" s="62" t="s">
        <v>37</v>
      </c>
      <c r="F39" s="62" t="s">
        <v>37</v>
      </c>
      <c r="G39" s="62" t="s">
        <v>37</v>
      </c>
      <c r="I39" s="16"/>
    </row>
    <row r="40" spans="1:106">
      <c r="A40" s="63">
        <v>3</v>
      </c>
      <c r="B40" s="63"/>
      <c r="C40" s="63"/>
      <c r="D40" s="63" t="s">
        <v>14</v>
      </c>
      <c r="E40" s="64">
        <f>E41+E45+E52</f>
        <v>2469125</v>
      </c>
      <c r="F40" s="64">
        <f>F41+F45+F52</f>
        <v>56017</v>
      </c>
      <c r="G40" s="64">
        <f>F40+E40</f>
        <v>2525142</v>
      </c>
      <c r="H40" s="16"/>
      <c r="I40" s="16"/>
    </row>
    <row r="41" spans="1:106">
      <c r="A41" s="63"/>
      <c r="B41" s="63">
        <v>31</v>
      </c>
      <c r="C41" s="63"/>
      <c r="D41" s="63" t="s">
        <v>15</v>
      </c>
      <c r="E41" s="64">
        <f t="shared" ref="E41:F41" si="6">SUM(E42:E44)</f>
        <v>1897313</v>
      </c>
      <c r="F41" s="64">
        <f t="shared" si="6"/>
        <v>45000</v>
      </c>
      <c r="G41" s="64">
        <f>F41+E41</f>
        <v>1942313</v>
      </c>
      <c r="I41" s="16"/>
    </row>
    <row r="42" spans="1:106">
      <c r="A42" s="65"/>
      <c r="B42" s="65"/>
      <c r="C42" s="66" t="s">
        <v>52</v>
      </c>
      <c r="D42" s="66" t="s">
        <v>99</v>
      </c>
      <c r="E42" s="67">
        <f>'POSEBNI DIO'!E13</f>
        <v>1882939</v>
      </c>
      <c r="F42" s="67">
        <f>'POSEBNI DIO'!F13</f>
        <v>45000</v>
      </c>
      <c r="G42" s="67">
        <f>E42+F42</f>
        <v>1927939</v>
      </c>
      <c r="I42" s="16"/>
    </row>
    <row r="43" spans="1:106">
      <c r="A43" s="65"/>
      <c r="B43" s="65"/>
      <c r="C43" s="66" t="s">
        <v>46</v>
      </c>
      <c r="D43" s="66" t="s">
        <v>94</v>
      </c>
      <c r="E43" s="67">
        <v>0</v>
      </c>
      <c r="F43" s="67">
        <v>0</v>
      </c>
      <c r="G43" s="67">
        <f t="shared" ref="G43:G44" si="7">E43+F43</f>
        <v>0</v>
      </c>
      <c r="I43" s="16"/>
    </row>
    <row r="44" spans="1:106">
      <c r="A44" s="65"/>
      <c r="B44" s="65"/>
      <c r="C44" s="66" t="s">
        <v>48</v>
      </c>
      <c r="D44" s="66" t="s">
        <v>95</v>
      </c>
      <c r="E44" s="67">
        <f>'POSEBNI DIO'!E34+'POSEBNI DIO'!E39+'POSEBNI DIO'!E44</f>
        <v>14374</v>
      </c>
      <c r="F44" s="67">
        <f>'POSEBNI DIO'!F34+'POSEBNI DIO'!F39+'POSEBNI DIO'!F44</f>
        <v>0</v>
      </c>
      <c r="G44" s="67">
        <f t="shared" si="7"/>
        <v>14374</v>
      </c>
      <c r="I44" s="16"/>
    </row>
    <row r="45" spans="1:106">
      <c r="A45" s="73"/>
      <c r="B45" s="73">
        <v>32</v>
      </c>
      <c r="C45" s="74"/>
      <c r="D45" s="73" t="s">
        <v>27</v>
      </c>
      <c r="E45" s="64">
        <f t="shared" ref="E45:F45" si="8">SUM(E46:E51)</f>
        <v>569635</v>
      </c>
      <c r="F45" s="64">
        <f t="shared" si="8"/>
        <v>11017</v>
      </c>
      <c r="G45" s="64">
        <f>F45+E45</f>
        <v>580652</v>
      </c>
      <c r="I45" s="16"/>
    </row>
    <row r="46" spans="1:106">
      <c r="A46" s="65"/>
      <c r="B46" s="65"/>
      <c r="C46" s="66" t="s">
        <v>52</v>
      </c>
      <c r="D46" s="66" t="s">
        <v>99</v>
      </c>
      <c r="E46" s="67">
        <f>'POSEBNI DIO'!E14+'POSEBNI DIO'!E50</f>
        <v>91396</v>
      </c>
      <c r="F46" s="67">
        <f>'POSEBNI DIO'!F14+'POSEBNI DIO'!F50</f>
        <v>1667</v>
      </c>
      <c r="G46" s="67">
        <f t="shared" ref="G46:G51" si="9">E46+F46</f>
        <v>93063</v>
      </c>
    </row>
    <row r="47" spans="1:106">
      <c r="A47" s="65"/>
      <c r="B47" s="65"/>
      <c r="C47" s="66" t="s">
        <v>46</v>
      </c>
      <c r="D47" s="66" t="s">
        <v>94</v>
      </c>
      <c r="E47" s="67">
        <f>'POSEBNI DIO'!E17</f>
        <v>6238</v>
      </c>
      <c r="F47" s="67">
        <f>'POSEBNI DIO'!F17</f>
        <v>0</v>
      </c>
      <c r="G47" s="67">
        <f t="shared" si="9"/>
        <v>6238</v>
      </c>
      <c r="I47" s="16"/>
    </row>
    <row r="48" spans="1:106">
      <c r="A48" s="65"/>
      <c r="B48" s="65"/>
      <c r="C48" s="66" t="s">
        <v>48</v>
      </c>
      <c r="D48" s="66" t="s">
        <v>95</v>
      </c>
      <c r="E48" s="67">
        <f>'POSEBNI DIO'!E20+'POSEBNI DIO'!E35+'POSEBNI DIO'!E40</f>
        <v>456473</v>
      </c>
      <c r="F48" s="67">
        <f>'POSEBNI DIO'!F20+'POSEBNI DIO'!F35+'POSEBNI DIO'!F40</f>
        <v>-2352</v>
      </c>
      <c r="G48" s="67">
        <f t="shared" si="9"/>
        <v>454121</v>
      </c>
      <c r="I48" s="16"/>
    </row>
    <row r="49" spans="1:7">
      <c r="A49" s="65"/>
      <c r="B49" s="65"/>
      <c r="C49" s="66" t="s">
        <v>44</v>
      </c>
      <c r="D49" s="66" t="s">
        <v>96</v>
      </c>
      <c r="E49" s="67">
        <f>'POSEBNI DIO'!E24+'POSEBNI DIO'!E53</f>
        <v>11945</v>
      </c>
      <c r="F49" s="67">
        <f>'POSEBNI DIO'!F24+'POSEBNI DIO'!F53</f>
        <v>7758</v>
      </c>
      <c r="G49" s="67">
        <f t="shared" si="9"/>
        <v>19703</v>
      </c>
    </row>
    <row r="50" spans="1:7">
      <c r="A50" s="65"/>
      <c r="B50" s="65"/>
      <c r="C50" s="66" t="s">
        <v>51</v>
      </c>
      <c r="D50" s="66" t="s">
        <v>97</v>
      </c>
      <c r="E50" s="67">
        <f>'POSEBNI DIO'!E27</f>
        <v>2256</v>
      </c>
      <c r="F50" s="67">
        <f>'POSEBNI DIO'!F27</f>
        <v>3944</v>
      </c>
      <c r="G50" s="67">
        <f t="shared" si="9"/>
        <v>6200</v>
      </c>
    </row>
    <row r="51" spans="1:7">
      <c r="A51" s="65"/>
      <c r="B51" s="65"/>
      <c r="C51" s="66" t="s">
        <v>49</v>
      </c>
      <c r="D51" s="66" t="s">
        <v>98</v>
      </c>
      <c r="E51" s="67">
        <f>'POSEBNI DIO'!E30</f>
        <v>1327</v>
      </c>
      <c r="F51" s="67">
        <f>'POSEBNI DIO'!F30</f>
        <v>0</v>
      </c>
      <c r="G51" s="67">
        <f t="shared" si="9"/>
        <v>1327</v>
      </c>
    </row>
    <row r="52" spans="1:7">
      <c r="A52" s="73"/>
      <c r="B52" s="73">
        <v>34</v>
      </c>
      <c r="C52" s="74"/>
      <c r="D52" s="75" t="s">
        <v>53</v>
      </c>
      <c r="E52" s="64">
        <f t="shared" ref="E52:F52" si="10">+E53</f>
        <v>2177</v>
      </c>
      <c r="F52" s="64">
        <f t="shared" si="10"/>
        <v>0</v>
      </c>
      <c r="G52" s="64">
        <f>F52+E52</f>
        <v>2177</v>
      </c>
    </row>
    <row r="53" spans="1:7">
      <c r="A53" s="65"/>
      <c r="B53" s="65"/>
      <c r="C53" s="66" t="s">
        <v>48</v>
      </c>
      <c r="D53" s="66" t="s">
        <v>95</v>
      </c>
      <c r="E53" s="67">
        <f>'POSEBNI DIO'!E21</f>
        <v>2177</v>
      </c>
      <c r="F53" s="67">
        <f>'POSEBNI DIO'!F21</f>
        <v>0</v>
      </c>
      <c r="G53" s="67">
        <f>E53+F53</f>
        <v>2177</v>
      </c>
    </row>
    <row r="54" spans="1:7">
      <c r="A54" s="69">
        <v>4</v>
      </c>
      <c r="B54" s="69"/>
      <c r="C54" s="69"/>
      <c r="D54" s="70" t="s">
        <v>16</v>
      </c>
      <c r="E54" s="64">
        <f>E55+E58</f>
        <v>22033</v>
      </c>
      <c r="F54" s="64">
        <f t="shared" ref="F54" si="11">F55+F58</f>
        <v>-6785</v>
      </c>
      <c r="G54" s="64">
        <f>F54+E54</f>
        <v>15248</v>
      </c>
    </row>
    <row r="55" spans="1:7" ht="30">
      <c r="A55" s="63"/>
      <c r="B55" s="63">
        <v>41</v>
      </c>
      <c r="C55" s="63"/>
      <c r="D55" s="75" t="s">
        <v>17</v>
      </c>
      <c r="E55" s="64">
        <f>E56+E57</f>
        <v>1328</v>
      </c>
      <c r="F55" s="64">
        <f t="shared" ref="F55" si="12">F56+F57</f>
        <v>333</v>
      </c>
      <c r="G55" s="64">
        <f>F55+E55</f>
        <v>1661</v>
      </c>
    </row>
    <row r="56" spans="1:7">
      <c r="A56" s="65"/>
      <c r="B56" s="65"/>
      <c r="C56" s="66" t="s">
        <v>52</v>
      </c>
      <c r="D56" s="66" t="s">
        <v>99</v>
      </c>
      <c r="E56" s="67">
        <v>1328</v>
      </c>
      <c r="F56" s="67">
        <f>'POSEBNI DIO'!F59</f>
        <v>333</v>
      </c>
      <c r="G56" s="67">
        <f>E56+F56</f>
        <v>1661</v>
      </c>
    </row>
    <row r="57" spans="1:7">
      <c r="A57" s="71"/>
      <c r="B57" s="71"/>
      <c r="C57" s="66" t="s">
        <v>48</v>
      </c>
      <c r="D57" s="66" t="s">
        <v>95</v>
      </c>
      <c r="E57" s="67">
        <v>0</v>
      </c>
      <c r="F57" s="67">
        <v>0</v>
      </c>
      <c r="G57" s="67">
        <f>E57+F57</f>
        <v>0</v>
      </c>
    </row>
    <row r="58" spans="1:7" ht="30">
      <c r="A58" s="63"/>
      <c r="B58" s="63">
        <v>42</v>
      </c>
      <c r="C58" s="63"/>
      <c r="D58" s="75" t="s">
        <v>34</v>
      </c>
      <c r="E58" s="64">
        <f t="shared" ref="E58:F58" si="13">SUM(E59:E62)</f>
        <v>20705</v>
      </c>
      <c r="F58" s="64">
        <f t="shared" si="13"/>
        <v>-7118</v>
      </c>
      <c r="G58" s="64">
        <f>F58+E58</f>
        <v>13587</v>
      </c>
    </row>
    <row r="59" spans="1:7">
      <c r="A59" s="71"/>
      <c r="B59" s="71"/>
      <c r="C59" s="66" t="s">
        <v>46</v>
      </c>
      <c r="D59" s="66" t="s">
        <v>94</v>
      </c>
      <c r="E59" s="67">
        <f>'POSEBNI DIO'!E62</f>
        <v>0</v>
      </c>
      <c r="F59" s="67">
        <f>'POSEBNI DIO'!F62</f>
        <v>0</v>
      </c>
      <c r="G59" s="67">
        <f>E59+F59</f>
        <v>0</v>
      </c>
    </row>
    <row r="60" spans="1:7">
      <c r="A60" s="71"/>
      <c r="B60" s="71"/>
      <c r="C60" s="66" t="s">
        <v>48</v>
      </c>
      <c r="D60" s="66" t="s">
        <v>95</v>
      </c>
      <c r="E60" s="76">
        <f>'POSEBNI DIO'!E66</f>
        <v>10087</v>
      </c>
      <c r="F60" s="76">
        <f>'POSEBNI DIO'!F66</f>
        <v>0</v>
      </c>
      <c r="G60" s="67">
        <f>E60+F60</f>
        <v>10087</v>
      </c>
    </row>
    <row r="61" spans="1:7">
      <c r="A61" s="71"/>
      <c r="B61" s="71"/>
      <c r="C61" s="66" t="s">
        <v>44</v>
      </c>
      <c r="D61" s="66" t="s">
        <v>96</v>
      </c>
      <c r="E61" s="67">
        <f>'POSEBNI DIO'!E55</f>
        <v>10618</v>
      </c>
      <c r="F61" s="67">
        <f>'POSEBNI DIO'!F55</f>
        <v>-7118</v>
      </c>
      <c r="G61" s="67">
        <f>E61+F61</f>
        <v>3500</v>
      </c>
    </row>
    <row r="62" spans="1:7">
      <c r="A62" s="71"/>
      <c r="B62" s="71"/>
      <c r="C62" s="66" t="s">
        <v>51</v>
      </c>
      <c r="D62" s="66" t="s">
        <v>97</v>
      </c>
      <c r="E62" s="67">
        <f>'[1]POSEBNI DIO'!J67</f>
        <v>0</v>
      </c>
      <c r="F62" s="67">
        <f>'[1]POSEBNI DIO'!L67</f>
        <v>0</v>
      </c>
      <c r="G62" s="67">
        <f>E62+F62</f>
        <v>0</v>
      </c>
    </row>
    <row r="63" spans="1:7">
      <c r="A63" s="71"/>
      <c r="B63" s="71"/>
      <c r="C63" s="66" t="s">
        <v>49</v>
      </c>
      <c r="D63" s="66" t="s">
        <v>98</v>
      </c>
      <c r="E63" s="67">
        <f>'POSEBNI DIO'!E72</f>
        <v>0</v>
      </c>
      <c r="F63" s="67">
        <f>'[1]POSEBNI DIO'!L70</f>
        <v>0</v>
      </c>
      <c r="G63" s="67">
        <f>E63+F63</f>
        <v>0</v>
      </c>
    </row>
    <row r="64" spans="1:7">
      <c r="A64" s="133"/>
      <c r="B64" s="133"/>
      <c r="C64" s="134"/>
      <c r="D64" s="134"/>
      <c r="E64" s="163"/>
      <c r="F64" s="163"/>
      <c r="G64" s="163"/>
    </row>
    <row r="66" spans="1:7">
      <c r="A66" s="176" t="s">
        <v>206</v>
      </c>
      <c r="B66" s="176"/>
      <c r="C66" s="176"/>
      <c r="D66" s="176"/>
      <c r="E66" s="176"/>
      <c r="F66" s="176"/>
      <c r="G66" s="176"/>
    </row>
    <row r="67" spans="1:7">
      <c r="A67" s="20"/>
      <c r="B67" s="20"/>
      <c r="C67" s="20"/>
      <c r="D67" s="20"/>
      <c r="E67" s="20"/>
      <c r="F67" s="20"/>
      <c r="G67" s="20"/>
    </row>
    <row r="68" spans="1:7" ht="30">
      <c r="A68" s="61" t="s">
        <v>7</v>
      </c>
      <c r="B68" s="62" t="s">
        <v>8</v>
      </c>
      <c r="C68" s="62" t="s">
        <v>9</v>
      </c>
      <c r="D68" s="62" t="s">
        <v>5</v>
      </c>
      <c r="E68" s="62" t="s">
        <v>164</v>
      </c>
      <c r="F68" s="62" t="s">
        <v>161</v>
      </c>
      <c r="G68" s="62" t="s">
        <v>162</v>
      </c>
    </row>
    <row r="69" spans="1:7">
      <c r="A69" s="61"/>
      <c r="B69" s="62"/>
      <c r="C69" s="62"/>
      <c r="D69" s="62"/>
      <c r="E69" s="62" t="s">
        <v>37</v>
      </c>
      <c r="F69" s="62" t="s">
        <v>37</v>
      </c>
      <c r="G69" s="62" t="s">
        <v>37</v>
      </c>
    </row>
    <row r="70" spans="1:7">
      <c r="A70" s="69">
        <v>9</v>
      </c>
      <c r="B70" s="69"/>
      <c r="C70" s="69"/>
      <c r="D70" s="70" t="s">
        <v>155</v>
      </c>
      <c r="E70" s="64">
        <f>E71</f>
        <v>0</v>
      </c>
      <c r="F70" s="64">
        <v>2362</v>
      </c>
      <c r="G70" s="138">
        <v>2362</v>
      </c>
    </row>
    <row r="71" spans="1:7">
      <c r="A71" s="136"/>
      <c r="B71" s="69">
        <v>92</v>
      </c>
      <c r="C71" s="69"/>
      <c r="D71" s="70" t="s">
        <v>205</v>
      </c>
      <c r="E71" s="137">
        <v>0</v>
      </c>
      <c r="F71" s="137">
        <v>2362</v>
      </c>
      <c r="G71" s="138">
        <v>2362</v>
      </c>
    </row>
    <row r="72" spans="1:7">
      <c r="A72" s="71"/>
      <c r="B72" s="71"/>
      <c r="C72" s="66" t="s">
        <v>52</v>
      </c>
      <c r="D72" s="66" t="s">
        <v>99</v>
      </c>
      <c r="E72" s="138">
        <v>0</v>
      </c>
      <c r="F72" s="138">
        <v>2362</v>
      </c>
      <c r="G72" s="138">
        <f>E72+F72</f>
        <v>2362</v>
      </c>
    </row>
    <row r="74" spans="1:7">
      <c r="E74" s="140"/>
      <c r="F74" s="140"/>
      <c r="G74" s="140"/>
    </row>
  </sheetData>
  <mergeCells count="8">
    <mergeCell ref="A2:G2"/>
    <mergeCell ref="A66:G66"/>
    <mergeCell ref="A3:G3"/>
    <mergeCell ref="A4:G4"/>
    <mergeCell ref="A5:G5"/>
    <mergeCell ref="A6:G6"/>
    <mergeCell ref="A36:G36"/>
    <mergeCell ref="A27:G27"/>
  </mergeCells>
  <pageMargins left="0.70866141732283472" right="0.70866141732283472" top="0.74803149606299213" bottom="0.74803149606299213" header="0.31496062992125984" footer="0.31496062992125984"/>
  <pageSetup paperSize="9" scale="6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D14"/>
  <sheetViews>
    <sheetView zoomScaleNormal="100" workbookViewId="0">
      <selection activeCell="A2" sqref="A2:D2"/>
    </sheetView>
  </sheetViews>
  <sheetFormatPr defaultRowHeight="15"/>
  <cols>
    <col min="1" max="1" width="39.140625" customWidth="1"/>
    <col min="2" max="4" width="14" customWidth="1"/>
  </cols>
  <sheetData>
    <row r="2" spans="1:4" ht="25.5" customHeight="1">
      <c r="A2" s="200" t="s">
        <v>87</v>
      </c>
      <c r="B2" s="200"/>
      <c r="C2" s="200"/>
      <c r="D2" s="200"/>
    </row>
    <row r="3" spans="1:4" ht="15" customHeight="1">
      <c r="A3" s="199" t="s">
        <v>262</v>
      </c>
      <c r="B3" s="199"/>
      <c r="C3" s="199"/>
      <c r="D3" s="199"/>
    </row>
    <row r="4" spans="1:4" ht="18.75" customHeight="1">
      <c r="A4" s="199"/>
      <c r="B4" s="199"/>
      <c r="C4" s="199"/>
      <c r="D4" s="199"/>
    </row>
    <row r="5" spans="1:4" ht="18.75">
      <c r="A5" s="58"/>
      <c r="B5" s="58"/>
      <c r="C5" s="59"/>
      <c r="D5" s="59"/>
    </row>
    <row r="6" spans="1:4" ht="15.75">
      <c r="A6" s="193" t="s">
        <v>18</v>
      </c>
      <c r="B6" s="201"/>
      <c r="C6" s="201"/>
      <c r="D6" s="201"/>
    </row>
    <row r="7" spans="1:4">
      <c r="A7" s="20"/>
      <c r="B7" s="20"/>
      <c r="C7" s="72"/>
      <c r="D7" s="72"/>
    </row>
    <row r="8" spans="1:4" ht="30">
      <c r="A8" s="61" t="s">
        <v>100</v>
      </c>
      <c r="B8" s="62" t="s">
        <v>165</v>
      </c>
      <c r="C8" s="62" t="s">
        <v>161</v>
      </c>
      <c r="D8" s="62" t="s">
        <v>162</v>
      </c>
    </row>
    <row r="9" spans="1:4" ht="15.75" customHeight="1">
      <c r="A9" s="63" t="s">
        <v>19</v>
      </c>
      <c r="B9" s="76">
        <f t="shared" ref="B9:D9" si="0">B10</f>
        <v>2491158</v>
      </c>
      <c r="C9" s="76">
        <f t="shared" si="0"/>
        <v>49232</v>
      </c>
      <c r="D9" s="81">
        <f t="shared" si="0"/>
        <v>2540390</v>
      </c>
    </row>
    <row r="10" spans="1:4" ht="15.75" customHeight="1">
      <c r="A10" s="12" t="s">
        <v>84</v>
      </c>
      <c r="B10" s="76">
        <f t="shared" ref="B10:D10" si="1">B11</f>
        <v>2491158</v>
      </c>
      <c r="C10" s="76">
        <f t="shared" si="1"/>
        <v>49232</v>
      </c>
      <c r="D10" s="81">
        <f t="shared" si="1"/>
        <v>2540390</v>
      </c>
    </row>
    <row r="11" spans="1:4">
      <c r="A11" s="77" t="s">
        <v>85</v>
      </c>
      <c r="B11" s="76">
        <f t="shared" ref="B11" si="2">B12</f>
        <v>2491158</v>
      </c>
      <c r="C11" s="81">
        <f>C12</f>
        <v>49232</v>
      </c>
      <c r="D11" s="81">
        <f>D12</f>
        <v>2540390</v>
      </c>
    </row>
    <row r="12" spans="1:4">
      <c r="A12" t="s">
        <v>86</v>
      </c>
      <c r="B12" s="81">
        <v>2491158</v>
      </c>
      <c r="C12" s="81">
        <v>49232</v>
      </c>
      <c r="D12" s="81">
        <f>C12+B12</f>
        <v>2540390</v>
      </c>
    </row>
    <row r="13" spans="1:4">
      <c r="A13" s="63"/>
      <c r="B13" s="82"/>
      <c r="C13" s="82"/>
      <c r="D13" s="83"/>
    </row>
    <row r="14" spans="1:4">
      <c r="A14" s="80"/>
      <c r="B14" s="78"/>
      <c r="C14" s="78"/>
      <c r="D14" s="79"/>
    </row>
  </sheetData>
  <mergeCells count="3">
    <mergeCell ref="A2:D2"/>
    <mergeCell ref="A6:D6"/>
    <mergeCell ref="A3:D4"/>
  </mergeCells>
  <pageMargins left="0.70866141732283472" right="0.70866141732283472" top="0.74803149606299213" bottom="0.74803149606299213" header="0.31496062992125984" footer="0.31496062992125984"/>
  <pageSetup paperSize="9"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R30"/>
  <sheetViews>
    <sheetView workbookViewId="0">
      <selection activeCell="A2" sqref="A2:H31"/>
    </sheetView>
  </sheetViews>
  <sheetFormatPr defaultRowHeight="15"/>
  <cols>
    <col min="1" max="1" width="7.140625" customWidth="1"/>
    <col min="2" max="2" width="8.42578125" bestFit="1" customWidth="1"/>
    <col min="3" max="3" width="5.42578125" customWidth="1"/>
    <col min="4" max="4" width="25.28515625" customWidth="1"/>
    <col min="5" max="5" width="15.85546875" customWidth="1"/>
    <col min="6" max="6" width="15.7109375" customWidth="1"/>
    <col min="7" max="7" width="14.7109375" customWidth="1"/>
    <col min="8" max="8" width="11.42578125" customWidth="1"/>
  </cols>
  <sheetData>
    <row r="2" spans="1:11" ht="15.75">
      <c r="A2" s="200" t="s">
        <v>88</v>
      </c>
      <c r="B2" s="200"/>
      <c r="C2" s="200"/>
      <c r="D2" s="200"/>
      <c r="E2" s="200"/>
      <c r="F2" s="200"/>
      <c r="G2" s="200"/>
      <c r="H2" s="200"/>
    </row>
    <row r="3" spans="1:11" ht="14.25" customHeight="1">
      <c r="A3" s="199" t="s">
        <v>271</v>
      </c>
      <c r="B3" s="199"/>
      <c r="C3" s="199"/>
      <c r="D3" s="199"/>
      <c r="E3" s="199"/>
      <c r="F3" s="199"/>
      <c r="G3" s="199"/>
      <c r="H3" s="199"/>
    </row>
    <row r="4" spans="1:11" ht="21" customHeight="1">
      <c r="A4" s="199"/>
      <c r="B4" s="199"/>
      <c r="C4" s="199"/>
      <c r="D4" s="199"/>
      <c r="E4" s="199"/>
      <c r="F4" s="199"/>
      <c r="G4" s="199"/>
      <c r="H4" s="199"/>
    </row>
    <row r="5" spans="1:11">
      <c r="A5" s="6"/>
      <c r="B5" s="6"/>
      <c r="C5" s="6"/>
      <c r="D5" s="6"/>
      <c r="E5" s="6"/>
      <c r="F5" s="6"/>
      <c r="G5" s="6"/>
    </row>
    <row r="6" spans="1:11" ht="18" customHeight="1">
      <c r="A6" s="193" t="s">
        <v>20</v>
      </c>
      <c r="B6" s="193"/>
      <c r="C6" s="193"/>
      <c r="D6" s="193"/>
      <c r="E6" s="193"/>
      <c r="F6" s="193"/>
      <c r="G6" s="193"/>
      <c r="H6" s="193"/>
    </row>
    <row r="7" spans="1:11">
      <c r="A7" s="20"/>
      <c r="B7" s="20"/>
      <c r="C7" s="20"/>
      <c r="D7" s="20"/>
      <c r="E7" s="20"/>
      <c r="F7" s="72"/>
      <c r="G7" s="72"/>
    </row>
    <row r="8" spans="1:11" ht="30">
      <c r="A8" s="61" t="s">
        <v>7</v>
      </c>
      <c r="B8" s="62" t="s">
        <v>8</v>
      </c>
      <c r="C8" s="62" t="s">
        <v>9</v>
      </c>
      <c r="D8" s="206" t="s">
        <v>36</v>
      </c>
      <c r="E8" s="207"/>
      <c r="F8" s="62" t="s">
        <v>165</v>
      </c>
      <c r="G8" s="62" t="s">
        <v>161</v>
      </c>
      <c r="H8" s="62" t="s">
        <v>162</v>
      </c>
    </row>
    <row r="9" spans="1:11" ht="25.5" customHeight="1">
      <c r="A9" s="63">
        <v>8</v>
      </c>
      <c r="B9" s="63"/>
      <c r="C9" s="63"/>
      <c r="D9" s="12" t="s">
        <v>21</v>
      </c>
      <c r="E9" s="12"/>
      <c r="F9" s="84">
        <v>0</v>
      </c>
      <c r="G9" s="84">
        <v>0</v>
      </c>
      <c r="H9" s="84">
        <v>0</v>
      </c>
    </row>
    <row r="10" spans="1:11" ht="25.5" customHeight="1">
      <c r="A10" s="69">
        <v>5</v>
      </c>
      <c r="B10" s="69"/>
      <c r="C10" s="69"/>
      <c r="D10" s="12" t="s">
        <v>22</v>
      </c>
      <c r="E10" s="12"/>
      <c r="F10" s="84">
        <v>0</v>
      </c>
      <c r="G10" s="84">
        <v>0</v>
      </c>
      <c r="H10" s="84">
        <v>0</v>
      </c>
    </row>
    <row r="11" spans="1:11" ht="25.5" customHeight="1">
      <c r="A11" s="97"/>
      <c r="B11" s="97"/>
      <c r="C11" s="97"/>
      <c r="D11" s="15"/>
      <c r="E11" s="15"/>
      <c r="F11" s="85"/>
      <c r="G11" s="85"/>
      <c r="H11" s="85"/>
    </row>
    <row r="13" spans="1:11" ht="21" customHeight="1">
      <c r="A13" s="200" t="s">
        <v>89</v>
      </c>
      <c r="B13" s="200"/>
      <c r="C13" s="200"/>
      <c r="D13" s="200"/>
      <c r="E13" s="200"/>
      <c r="F13" s="200"/>
      <c r="G13" s="200"/>
      <c r="H13" s="200"/>
      <c r="I13" s="7"/>
      <c r="J13" s="7"/>
      <c r="K13" s="7"/>
    </row>
    <row r="14" spans="1:11" ht="13.5" customHeight="1">
      <c r="A14" s="199" t="s">
        <v>263</v>
      </c>
      <c r="B14" s="199"/>
      <c r="C14" s="199"/>
      <c r="D14" s="199"/>
      <c r="E14" s="199"/>
      <c r="F14" s="199"/>
      <c r="G14" s="199"/>
      <c r="H14" s="199"/>
    </row>
    <row r="15" spans="1:11" ht="21" customHeight="1">
      <c r="A15" s="199"/>
      <c r="B15" s="199"/>
      <c r="C15" s="199"/>
      <c r="D15" s="199"/>
      <c r="E15" s="199"/>
      <c r="F15" s="199"/>
      <c r="G15" s="199"/>
      <c r="H15" s="199"/>
    </row>
    <row r="16" spans="1:11" ht="18" customHeight="1">
      <c r="A16" s="6"/>
      <c r="B16" s="6"/>
      <c r="C16" s="6"/>
      <c r="D16" s="6"/>
      <c r="E16" s="6"/>
      <c r="F16" s="6"/>
      <c r="G16" s="6"/>
    </row>
    <row r="17" spans="1:18" ht="18" customHeight="1">
      <c r="A17" s="193" t="s">
        <v>159</v>
      </c>
      <c r="B17" s="193"/>
      <c r="C17" s="193"/>
      <c r="D17" s="193"/>
      <c r="E17" s="193"/>
      <c r="F17" s="193"/>
      <c r="G17" s="193"/>
      <c r="H17" s="193"/>
      <c r="I17" s="202"/>
      <c r="J17" s="202"/>
      <c r="K17" s="202"/>
      <c r="L17" s="202"/>
      <c r="M17" s="202"/>
      <c r="N17" s="202"/>
      <c r="O17" s="202"/>
      <c r="P17" s="202"/>
      <c r="Q17" s="202"/>
      <c r="R17" s="202"/>
    </row>
    <row r="19" spans="1:18" ht="38.25" customHeight="1">
      <c r="A19" s="185" t="s">
        <v>93</v>
      </c>
      <c r="B19" s="186"/>
      <c r="C19" s="186"/>
      <c r="D19" s="186"/>
      <c r="E19" s="187"/>
      <c r="F19" s="62" t="s">
        <v>165</v>
      </c>
      <c r="G19" s="62" t="s">
        <v>161</v>
      </c>
      <c r="H19" s="62" t="s">
        <v>162</v>
      </c>
    </row>
    <row r="20" spans="1:18">
      <c r="A20" s="188"/>
      <c r="B20" s="189"/>
      <c r="C20" s="189"/>
      <c r="D20" s="189"/>
      <c r="E20" s="190"/>
      <c r="F20" s="98" t="s">
        <v>37</v>
      </c>
      <c r="G20" s="98" t="s">
        <v>37</v>
      </c>
      <c r="H20" s="99" t="s">
        <v>37</v>
      </c>
    </row>
    <row r="21" spans="1:18" ht="34.5" customHeight="1">
      <c r="A21" s="178" t="s">
        <v>30</v>
      </c>
      <c r="B21" s="179"/>
      <c r="C21" s="179"/>
      <c r="D21" s="179"/>
      <c r="E21" s="180"/>
      <c r="F21" s="49">
        <v>7963</v>
      </c>
      <c r="G21" s="49">
        <f>G22</f>
        <v>-4074</v>
      </c>
      <c r="H21" s="49">
        <f>H22</f>
        <v>3889</v>
      </c>
    </row>
    <row r="22" spans="1:18">
      <c r="A22" s="86">
        <v>9</v>
      </c>
      <c r="B22" s="87"/>
      <c r="C22" s="88" t="s">
        <v>155</v>
      </c>
      <c r="D22" s="56"/>
      <c r="E22" s="56"/>
      <c r="F22" s="53">
        <f>F25+F26</f>
        <v>7963</v>
      </c>
      <c r="G22" s="53">
        <f>G23</f>
        <v>-4074</v>
      </c>
      <c r="H22" s="53">
        <f>F22+G22</f>
        <v>3889</v>
      </c>
    </row>
    <row r="23" spans="1:18">
      <c r="A23" s="86">
        <v>92</v>
      </c>
      <c r="B23" s="87"/>
      <c r="C23" s="89" t="s">
        <v>156</v>
      </c>
      <c r="D23" s="56"/>
      <c r="E23" s="56"/>
      <c r="F23" s="53">
        <f>F24+F2</f>
        <v>7963</v>
      </c>
      <c r="G23" s="53">
        <f>G24-G28</f>
        <v>-4074</v>
      </c>
      <c r="H23" s="53">
        <f t="shared" ref="H23:H24" si="0">F23+G23</f>
        <v>3889</v>
      </c>
    </row>
    <row r="24" spans="1:18">
      <c r="A24" s="86">
        <v>9221</v>
      </c>
      <c r="B24" s="87"/>
      <c r="C24" s="90" t="s">
        <v>157</v>
      </c>
      <c r="D24" s="56"/>
      <c r="E24" s="56"/>
      <c r="F24" s="53">
        <f>F25+F26</f>
        <v>7963</v>
      </c>
      <c r="G24" s="53">
        <f t="shared" ref="G24" si="1">G25+G26</f>
        <v>-1712</v>
      </c>
      <c r="H24" s="53">
        <f t="shared" si="0"/>
        <v>6251</v>
      </c>
    </row>
    <row r="25" spans="1:18">
      <c r="A25" s="86"/>
      <c r="B25" s="91" t="s">
        <v>48</v>
      </c>
      <c r="C25" s="91" t="s">
        <v>95</v>
      </c>
      <c r="D25" s="91"/>
      <c r="E25" s="91"/>
      <c r="F25" s="53">
        <v>6636</v>
      </c>
      <c r="G25" s="53">
        <v>-2352</v>
      </c>
      <c r="H25" s="53">
        <f>F25+G25</f>
        <v>4284</v>
      </c>
    </row>
    <row r="26" spans="1:18">
      <c r="A26" s="86"/>
      <c r="B26" s="91" t="s">
        <v>44</v>
      </c>
      <c r="C26" s="91" t="s">
        <v>96</v>
      </c>
      <c r="D26" s="91"/>
      <c r="E26" s="91"/>
      <c r="F26" s="53">
        <v>1327</v>
      </c>
      <c r="G26" s="53">
        <v>640</v>
      </c>
      <c r="H26" s="53">
        <f>F26+G26</f>
        <v>1967</v>
      </c>
    </row>
    <row r="27" spans="1:18">
      <c r="A27" s="92">
        <v>9222</v>
      </c>
      <c r="B27" s="87"/>
      <c r="C27" s="93" t="s">
        <v>158</v>
      </c>
      <c r="D27" s="56"/>
      <c r="E27" s="56"/>
      <c r="F27" s="54">
        <v>0</v>
      </c>
      <c r="G27" s="53">
        <v>2362</v>
      </c>
      <c r="H27" s="53">
        <f>H28</f>
        <v>2362</v>
      </c>
    </row>
    <row r="28" spans="1:18">
      <c r="A28" s="92"/>
      <c r="B28" s="87" t="s">
        <v>52</v>
      </c>
      <c r="C28" s="203" t="s">
        <v>99</v>
      </c>
      <c r="D28" s="204"/>
      <c r="E28" s="205"/>
      <c r="F28" s="54">
        <v>0</v>
      </c>
      <c r="G28" s="53">
        <v>2362</v>
      </c>
      <c r="H28" s="53">
        <f>G28</f>
        <v>2362</v>
      </c>
    </row>
    <row r="29" spans="1:18" ht="31.5" customHeight="1">
      <c r="A29" s="181" t="s">
        <v>166</v>
      </c>
      <c r="B29" s="182"/>
      <c r="C29" s="182"/>
      <c r="D29" s="182"/>
      <c r="E29" s="182"/>
      <c r="F29" s="32">
        <f>F22-F27</f>
        <v>7963</v>
      </c>
      <c r="G29" s="32">
        <f>G22</f>
        <v>-4074</v>
      </c>
      <c r="H29" s="32">
        <f>H22</f>
        <v>3889</v>
      </c>
    </row>
    <row r="30" spans="1:18">
      <c r="A30" s="100"/>
      <c r="B30" s="94"/>
      <c r="C30" s="94"/>
      <c r="D30" s="94"/>
      <c r="E30" s="94"/>
      <c r="F30" s="94"/>
      <c r="G30" s="95"/>
      <c r="H30" s="95"/>
    </row>
  </sheetData>
  <mergeCells count="12">
    <mergeCell ref="A29:E29"/>
    <mergeCell ref="C28:E28"/>
    <mergeCell ref="A2:H2"/>
    <mergeCell ref="D8:E8"/>
    <mergeCell ref="A13:H13"/>
    <mergeCell ref="A3:H4"/>
    <mergeCell ref="A6:H6"/>
    <mergeCell ref="I17:R17"/>
    <mergeCell ref="A17:H17"/>
    <mergeCell ref="A14:H15"/>
    <mergeCell ref="A19:E20"/>
    <mergeCell ref="A21:E21"/>
  </mergeCells>
  <pageMargins left="0.7" right="0.7" top="0.75" bottom="0.75" header="0.3" footer="0.3"/>
  <pageSetup paperSize="9" scale="4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I78"/>
  <sheetViews>
    <sheetView topLeftCell="A56" workbookViewId="0">
      <selection sqref="A1:G74"/>
    </sheetView>
  </sheetViews>
  <sheetFormatPr defaultRowHeight="15"/>
  <cols>
    <col min="1" max="1" width="7.42578125" bestFit="1" customWidth="1"/>
    <col min="2" max="2" width="8.42578125" customWidth="1"/>
    <col min="3" max="3" width="4.28515625" customWidth="1"/>
    <col min="4" max="4" width="30" customWidth="1"/>
    <col min="5" max="5" width="18.85546875" customWidth="1"/>
    <col min="6" max="6" width="15.140625" customWidth="1"/>
    <col min="7" max="7" width="16.28515625" customWidth="1"/>
    <col min="9" max="9" width="26.28515625" customWidth="1"/>
  </cols>
  <sheetData>
    <row r="2" spans="1:9" ht="15.75">
      <c r="A2" s="195" t="s">
        <v>23</v>
      </c>
      <c r="B2" s="195"/>
      <c r="C2" s="195"/>
      <c r="D2" s="195"/>
      <c r="E2" s="195"/>
      <c r="F2" s="195"/>
      <c r="G2" s="195"/>
    </row>
    <row r="3" spans="1:9" ht="15.75" customHeight="1">
      <c r="A3" s="200" t="s">
        <v>92</v>
      </c>
      <c r="B3" s="200"/>
      <c r="C3" s="200"/>
      <c r="D3" s="200"/>
      <c r="E3" s="200"/>
      <c r="F3" s="200"/>
      <c r="G3" s="200"/>
    </row>
    <row r="4" spans="1:9" ht="37.5" customHeight="1">
      <c r="A4" s="199" t="s">
        <v>264</v>
      </c>
      <c r="B4" s="199"/>
      <c r="C4" s="199"/>
      <c r="D4" s="199"/>
      <c r="E4" s="199"/>
      <c r="F4" s="199"/>
      <c r="G4" s="199"/>
    </row>
    <row r="5" spans="1:9" ht="13.5" customHeight="1">
      <c r="A5" s="228"/>
      <c r="B5" s="228"/>
      <c r="C5" s="228"/>
      <c r="D5" s="228"/>
      <c r="E5" s="228"/>
      <c r="F5" s="228"/>
      <c r="G5" s="228"/>
    </row>
    <row r="6" spans="1:9">
      <c r="A6" s="20"/>
      <c r="B6" s="20"/>
      <c r="C6" s="20"/>
      <c r="D6" s="20"/>
      <c r="E6" s="20"/>
      <c r="F6" s="72"/>
      <c r="G6" s="101"/>
    </row>
    <row r="7" spans="1:9" ht="24.75" customHeight="1">
      <c r="A7" s="206" t="s">
        <v>25</v>
      </c>
      <c r="B7" s="223"/>
      <c r="C7" s="207"/>
      <c r="D7" s="62" t="s">
        <v>26</v>
      </c>
      <c r="E7" s="62" t="s">
        <v>165</v>
      </c>
      <c r="F7" s="62" t="s">
        <v>161</v>
      </c>
      <c r="G7" s="62" t="s">
        <v>162</v>
      </c>
    </row>
    <row r="8" spans="1:9" ht="15" customHeight="1">
      <c r="A8" s="96"/>
      <c r="B8" s="102"/>
      <c r="C8" s="103"/>
      <c r="D8" s="62"/>
      <c r="E8" s="62" t="s">
        <v>37</v>
      </c>
      <c r="F8" s="62" t="s">
        <v>37</v>
      </c>
      <c r="G8" s="62" t="s">
        <v>37</v>
      </c>
    </row>
    <row r="9" spans="1:9" ht="28.5" customHeight="1">
      <c r="A9" s="224" t="s">
        <v>54</v>
      </c>
      <c r="B9" s="225"/>
      <c r="C9" s="226"/>
      <c r="D9" s="104" t="s">
        <v>55</v>
      </c>
      <c r="E9" s="105">
        <f>E10+E31+E36+E41+E47+E56</f>
        <v>2491158</v>
      </c>
      <c r="F9" s="105">
        <f>F10+F31+F36+F41+F47+F56</f>
        <v>49232</v>
      </c>
      <c r="G9" s="105">
        <f>G10+G31+G36+G41+G47+G56</f>
        <v>2540390</v>
      </c>
    </row>
    <row r="10" spans="1:9" ht="22.5" customHeight="1">
      <c r="A10" s="217" t="s">
        <v>56</v>
      </c>
      <c r="B10" s="218"/>
      <c r="C10" s="219"/>
      <c r="D10" s="106" t="s">
        <v>57</v>
      </c>
      <c r="E10" s="107">
        <f>E11+E15+E18+E25+E28+E22</f>
        <v>2442745</v>
      </c>
      <c r="F10" s="107">
        <f>F11+F15+F18+F25+F28+F22</f>
        <v>48259</v>
      </c>
      <c r="G10" s="107">
        <f>G11+G15+G18+G25+G28+G22</f>
        <v>2491004</v>
      </c>
      <c r="I10" s="3"/>
    </row>
    <row r="11" spans="1:9" ht="30">
      <c r="A11" s="208" t="s">
        <v>58</v>
      </c>
      <c r="B11" s="209"/>
      <c r="C11" s="210"/>
      <c r="D11" s="108" t="s">
        <v>59</v>
      </c>
      <c r="E11" s="109">
        <f>E12</f>
        <v>1974202</v>
      </c>
      <c r="F11" s="109">
        <f t="shared" ref="F11" si="0">F12</f>
        <v>46667</v>
      </c>
      <c r="G11" s="109">
        <f>E11+F11</f>
        <v>2020869</v>
      </c>
    </row>
    <row r="12" spans="1:9">
      <c r="A12" s="211">
        <v>3</v>
      </c>
      <c r="B12" s="212"/>
      <c r="C12" s="213"/>
      <c r="D12" s="75" t="s">
        <v>14</v>
      </c>
      <c r="E12" s="110">
        <f>SUM(E13+E14)</f>
        <v>1974202</v>
      </c>
      <c r="F12" s="110">
        <f t="shared" ref="F12" si="1">SUM(F13+F14)</f>
        <v>46667</v>
      </c>
      <c r="G12" s="110">
        <f>E12+F12</f>
        <v>2020869</v>
      </c>
    </row>
    <row r="13" spans="1:9">
      <c r="A13" s="111"/>
      <c r="B13" s="230">
        <v>31</v>
      </c>
      <c r="C13" s="231"/>
      <c r="D13" s="113" t="s">
        <v>15</v>
      </c>
      <c r="E13" s="81">
        <f>1882939</f>
        <v>1882939</v>
      </c>
      <c r="F13" s="76">
        <f>45000</f>
        <v>45000</v>
      </c>
      <c r="G13" s="76">
        <f>E13+F13</f>
        <v>1927939</v>
      </c>
    </row>
    <row r="14" spans="1:9" ht="15" customHeight="1">
      <c r="A14" s="111"/>
      <c r="B14" s="230">
        <v>32</v>
      </c>
      <c r="C14" s="231"/>
      <c r="D14" s="113" t="s">
        <v>27</v>
      </c>
      <c r="E14" s="81">
        <f>91263</f>
        <v>91263</v>
      </c>
      <c r="F14" s="76">
        <f>1667</f>
        <v>1667</v>
      </c>
      <c r="G14" s="76">
        <f>E14+F14</f>
        <v>92930</v>
      </c>
    </row>
    <row r="15" spans="1:9" ht="21" customHeight="1">
      <c r="A15" s="208" t="s">
        <v>60</v>
      </c>
      <c r="B15" s="209"/>
      <c r="C15" s="210"/>
      <c r="D15" s="108" t="s">
        <v>61</v>
      </c>
      <c r="E15" s="114">
        <f>E16</f>
        <v>6238</v>
      </c>
      <c r="F15" s="114">
        <f t="shared" ref="F15" si="2">F16</f>
        <v>0</v>
      </c>
      <c r="G15" s="109">
        <f>E15+F15</f>
        <v>6238</v>
      </c>
    </row>
    <row r="16" spans="1:9" ht="15" customHeight="1">
      <c r="A16" s="211">
        <v>3</v>
      </c>
      <c r="B16" s="212"/>
      <c r="C16" s="213"/>
      <c r="D16" s="75" t="s">
        <v>14</v>
      </c>
      <c r="E16" s="110">
        <f>E17</f>
        <v>6238</v>
      </c>
      <c r="F16" s="110">
        <v>0</v>
      </c>
      <c r="G16" s="110">
        <f>G17</f>
        <v>6238</v>
      </c>
    </row>
    <row r="17" spans="1:9">
      <c r="A17" s="111"/>
      <c r="B17" s="112">
        <v>32</v>
      </c>
      <c r="C17" s="115"/>
      <c r="D17" s="113" t="s">
        <v>27</v>
      </c>
      <c r="E17" s="81">
        <v>6238</v>
      </c>
      <c r="F17" s="76">
        <v>0</v>
      </c>
      <c r="G17" s="76">
        <f t="shared" ref="G17:G30" si="3">E17+F17</f>
        <v>6238</v>
      </c>
    </row>
    <row r="18" spans="1:9" ht="32.25" customHeight="1">
      <c r="A18" s="208" t="s">
        <v>62</v>
      </c>
      <c r="B18" s="209"/>
      <c r="C18" s="210"/>
      <c r="D18" s="108" t="s">
        <v>63</v>
      </c>
      <c r="E18" s="109">
        <f>E19</f>
        <v>457395</v>
      </c>
      <c r="F18" s="109">
        <f t="shared" ref="F18" si="4">F19</f>
        <v>-2352</v>
      </c>
      <c r="G18" s="109">
        <f t="shared" si="3"/>
        <v>455043</v>
      </c>
    </row>
    <row r="19" spans="1:9">
      <c r="A19" s="211">
        <v>3</v>
      </c>
      <c r="B19" s="212"/>
      <c r="C19" s="213"/>
      <c r="D19" s="75" t="s">
        <v>14</v>
      </c>
      <c r="E19" s="110">
        <f>E20+E21</f>
        <v>457395</v>
      </c>
      <c r="F19" s="110">
        <f t="shared" ref="F19" si="5">F20+F21</f>
        <v>-2352</v>
      </c>
      <c r="G19" s="110">
        <f t="shared" si="3"/>
        <v>455043</v>
      </c>
    </row>
    <row r="20" spans="1:9">
      <c r="A20" s="111"/>
      <c r="B20" s="112">
        <v>32</v>
      </c>
      <c r="C20" s="115"/>
      <c r="D20" s="113" t="s">
        <v>27</v>
      </c>
      <c r="E20" s="81">
        <v>455218</v>
      </c>
      <c r="F20" s="76">
        <f>-2352</f>
        <v>-2352</v>
      </c>
      <c r="G20" s="76">
        <f t="shared" si="3"/>
        <v>452866</v>
      </c>
      <c r="I20" s="4"/>
    </row>
    <row r="21" spans="1:9">
      <c r="A21" s="111"/>
      <c r="B21" s="112">
        <v>34</v>
      </c>
      <c r="C21" s="115"/>
      <c r="D21" s="113" t="s">
        <v>53</v>
      </c>
      <c r="E21" s="81">
        <v>2177</v>
      </c>
      <c r="F21" s="76">
        <v>0</v>
      </c>
      <c r="G21" s="76">
        <f t="shared" si="3"/>
        <v>2177</v>
      </c>
    </row>
    <row r="22" spans="1:9" ht="31.5" customHeight="1">
      <c r="A22" s="208" t="s">
        <v>77</v>
      </c>
      <c r="B22" s="209"/>
      <c r="C22" s="210"/>
      <c r="D22" s="108" t="s">
        <v>78</v>
      </c>
      <c r="E22" s="109">
        <f t="shared" ref="E22:F23" si="6">E23</f>
        <v>1327</v>
      </c>
      <c r="F22" s="109">
        <f t="shared" si="6"/>
        <v>0</v>
      </c>
      <c r="G22" s="109">
        <f t="shared" si="3"/>
        <v>1327</v>
      </c>
    </row>
    <row r="23" spans="1:9">
      <c r="A23" s="211">
        <v>3</v>
      </c>
      <c r="B23" s="212"/>
      <c r="C23" s="213"/>
      <c r="D23" s="75" t="s">
        <v>14</v>
      </c>
      <c r="E23" s="110">
        <f t="shared" si="6"/>
        <v>1327</v>
      </c>
      <c r="F23" s="110">
        <f t="shared" si="6"/>
        <v>0</v>
      </c>
      <c r="G23" s="110">
        <f t="shared" si="3"/>
        <v>1327</v>
      </c>
    </row>
    <row r="24" spans="1:9">
      <c r="A24" s="111"/>
      <c r="B24" s="112">
        <v>32</v>
      </c>
      <c r="C24" s="115"/>
      <c r="D24" s="113" t="s">
        <v>27</v>
      </c>
      <c r="E24" s="81">
        <v>1327</v>
      </c>
      <c r="F24" s="76">
        <v>0</v>
      </c>
      <c r="G24" s="76">
        <f t="shared" si="3"/>
        <v>1327</v>
      </c>
      <c r="I24" s="3"/>
    </row>
    <row r="25" spans="1:9" ht="30">
      <c r="A25" s="208" t="s">
        <v>64</v>
      </c>
      <c r="B25" s="209"/>
      <c r="C25" s="210"/>
      <c r="D25" s="108" t="s">
        <v>65</v>
      </c>
      <c r="E25" s="109">
        <f t="shared" ref="E25:E26" si="7">E26</f>
        <v>2256</v>
      </c>
      <c r="F25" s="109">
        <f t="shared" ref="F25" si="8">F26</f>
        <v>3944</v>
      </c>
      <c r="G25" s="109">
        <f t="shared" si="3"/>
        <v>6200</v>
      </c>
    </row>
    <row r="26" spans="1:9">
      <c r="A26" s="211">
        <v>3</v>
      </c>
      <c r="B26" s="212"/>
      <c r="C26" s="213"/>
      <c r="D26" s="75" t="s">
        <v>14</v>
      </c>
      <c r="E26" s="110">
        <f t="shared" si="7"/>
        <v>2256</v>
      </c>
      <c r="F26" s="110">
        <f t="shared" ref="F26" si="9">F27</f>
        <v>3944</v>
      </c>
      <c r="G26" s="110">
        <f t="shared" si="3"/>
        <v>6200</v>
      </c>
    </row>
    <row r="27" spans="1:9">
      <c r="A27" s="214">
        <v>32</v>
      </c>
      <c r="B27" s="215"/>
      <c r="C27" s="216"/>
      <c r="D27" s="113" t="s">
        <v>27</v>
      </c>
      <c r="E27" s="76">
        <v>2256</v>
      </c>
      <c r="F27" s="76">
        <v>3944</v>
      </c>
      <c r="G27" s="76">
        <f t="shared" si="3"/>
        <v>6200</v>
      </c>
    </row>
    <row r="28" spans="1:9" ht="30">
      <c r="A28" s="208" t="s">
        <v>66</v>
      </c>
      <c r="B28" s="209"/>
      <c r="C28" s="210"/>
      <c r="D28" s="108" t="s">
        <v>67</v>
      </c>
      <c r="E28" s="109">
        <f>E29</f>
        <v>1327</v>
      </c>
      <c r="F28" s="109">
        <f t="shared" ref="F28" si="10">F29</f>
        <v>0</v>
      </c>
      <c r="G28" s="109">
        <f t="shared" si="3"/>
        <v>1327</v>
      </c>
    </row>
    <row r="29" spans="1:9">
      <c r="A29" s="211">
        <v>3</v>
      </c>
      <c r="B29" s="212"/>
      <c r="C29" s="213"/>
      <c r="D29" s="75" t="s">
        <v>14</v>
      </c>
      <c r="E29" s="110">
        <f>E30</f>
        <v>1327</v>
      </c>
      <c r="F29" s="110">
        <f t="shared" ref="F29" si="11">F30</f>
        <v>0</v>
      </c>
      <c r="G29" s="110">
        <f t="shared" si="3"/>
        <v>1327</v>
      </c>
    </row>
    <row r="30" spans="1:9">
      <c r="A30" s="214">
        <v>32</v>
      </c>
      <c r="B30" s="215"/>
      <c r="C30" s="216"/>
      <c r="D30" s="113" t="s">
        <v>27</v>
      </c>
      <c r="E30" s="76">
        <v>1327</v>
      </c>
      <c r="F30" s="76">
        <v>0</v>
      </c>
      <c r="G30" s="76">
        <f t="shared" si="3"/>
        <v>1327</v>
      </c>
    </row>
    <row r="31" spans="1:9" ht="24" customHeight="1">
      <c r="A31" s="217" t="s">
        <v>68</v>
      </c>
      <c r="B31" s="218"/>
      <c r="C31" s="219"/>
      <c r="D31" s="106" t="s">
        <v>69</v>
      </c>
      <c r="E31" s="116">
        <f t="shared" ref="E31:E32" si="12">E32</f>
        <v>7861</v>
      </c>
      <c r="F31" s="116">
        <f t="shared" ref="F31:G31" si="13">F32</f>
        <v>0</v>
      </c>
      <c r="G31" s="116">
        <f t="shared" si="13"/>
        <v>7861</v>
      </c>
    </row>
    <row r="32" spans="1:9">
      <c r="A32" s="208" t="s">
        <v>62</v>
      </c>
      <c r="B32" s="209"/>
      <c r="C32" s="210"/>
      <c r="D32" s="108" t="s">
        <v>63</v>
      </c>
      <c r="E32" s="109">
        <f t="shared" si="12"/>
        <v>7861</v>
      </c>
      <c r="F32" s="109">
        <f t="shared" ref="F32" si="14">F33</f>
        <v>0</v>
      </c>
      <c r="G32" s="109">
        <f>E32+F32</f>
        <v>7861</v>
      </c>
    </row>
    <row r="33" spans="1:7">
      <c r="A33" s="211">
        <v>3</v>
      </c>
      <c r="B33" s="212"/>
      <c r="C33" s="213"/>
      <c r="D33" s="75" t="s">
        <v>14</v>
      </c>
      <c r="E33" s="110">
        <f>E34+E35</f>
        <v>7861</v>
      </c>
      <c r="F33" s="110">
        <f t="shared" ref="F33" si="15">F34+F35</f>
        <v>0</v>
      </c>
      <c r="G33" s="110">
        <f>E33+F33</f>
        <v>7861</v>
      </c>
    </row>
    <row r="34" spans="1:7">
      <c r="A34" s="214">
        <v>31</v>
      </c>
      <c r="B34" s="215"/>
      <c r="C34" s="216"/>
      <c r="D34" s="113" t="s">
        <v>15</v>
      </c>
      <c r="E34" s="76">
        <v>6666</v>
      </c>
      <c r="F34" s="76">
        <v>0</v>
      </c>
      <c r="G34" s="76">
        <f>E34+F34</f>
        <v>6666</v>
      </c>
    </row>
    <row r="35" spans="1:7">
      <c r="A35" s="214">
        <v>32</v>
      </c>
      <c r="B35" s="215"/>
      <c r="C35" s="216"/>
      <c r="D35" s="113" t="s">
        <v>27</v>
      </c>
      <c r="E35" s="76">
        <v>1195</v>
      </c>
      <c r="F35" s="76">
        <v>0</v>
      </c>
      <c r="G35" s="76">
        <f>E35+F35</f>
        <v>1195</v>
      </c>
    </row>
    <row r="36" spans="1:7" ht="24" customHeight="1">
      <c r="A36" s="217" t="s">
        <v>70</v>
      </c>
      <c r="B36" s="218"/>
      <c r="C36" s="219"/>
      <c r="D36" s="106" t="s">
        <v>71</v>
      </c>
      <c r="E36" s="116">
        <f t="shared" ref="E36:E37" si="16">E37</f>
        <v>2167</v>
      </c>
      <c r="F36" s="116">
        <f t="shared" ref="F36:G36" si="17">F37</f>
        <v>0</v>
      </c>
      <c r="G36" s="116">
        <f t="shared" si="17"/>
        <v>2167</v>
      </c>
    </row>
    <row r="37" spans="1:7">
      <c r="A37" s="208" t="s">
        <v>62</v>
      </c>
      <c r="B37" s="209"/>
      <c r="C37" s="210"/>
      <c r="D37" s="108" t="s">
        <v>63</v>
      </c>
      <c r="E37" s="109">
        <f t="shared" si="16"/>
        <v>2167</v>
      </c>
      <c r="F37" s="109">
        <f t="shared" ref="F37" si="18">F38</f>
        <v>0</v>
      </c>
      <c r="G37" s="109">
        <f>E37+F37</f>
        <v>2167</v>
      </c>
    </row>
    <row r="38" spans="1:7">
      <c r="A38" s="211">
        <v>3</v>
      </c>
      <c r="B38" s="212"/>
      <c r="C38" s="213"/>
      <c r="D38" s="75" t="s">
        <v>14</v>
      </c>
      <c r="E38" s="110">
        <f>E39+E40</f>
        <v>2167</v>
      </c>
      <c r="F38" s="110">
        <f>F39+F40</f>
        <v>0</v>
      </c>
      <c r="G38" s="110">
        <f>E38+F38</f>
        <v>2167</v>
      </c>
    </row>
    <row r="39" spans="1:7">
      <c r="A39" s="214">
        <v>31</v>
      </c>
      <c r="B39" s="215"/>
      <c r="C39" s="216"/>
      <c r="D39" s="113" t="s">
        <v>15</v>
      </c>
      <c r="E39" s="76">
        <v>2107</v>
      </c>
      <c r="F39" s="76">
        <v>0</v>
      </c>
      <c r="G39" s="76">
        <f>E39+F39</f>
        <v>2107</v>
      </c>
    </row>
    <row r="40" spans="1:7">
      <c r="A40" s="214">
        <v>32</v>
      </c>
      <c r="B40" s="215"/>
      <c r="C40" s="216"/>
      <c r="D40" s="113" t="s">
        <v>27</v>
      </c>
      <c r="E40" s="76">
        <v>60</v>
      </c>
      <c r="F40" s="76">
        <v>0</v>
      </c>
      <c r="G40" s="76">
        <f>E40+F40</f>
        <v>60</v>
      </c>
    </row>
    <row r="41" spans="1:7" ht="23.25" customHeight="1">
      <c r="A41" s="217" t="s">
        <v>72</v>
      </c>
      <c r="B41" s="218"/>
      <c r="C41" s="219"/>
      <c r="D41" s="106" t="s">
        <v>73</v>
      </c>
      <c r="E41" s="107">
        <f>E42</f>
        <v>5601</v>
      </c>
      <c r="F41" s="107">
        <f t="shared" ref="F41:G41" si="19">F42</f>
        <v>0</v>
      </c>
      <c r="G41" s="107">
        <f t="shared" si="19"/>
        <v>5601</v>
      </c>
    </row>
    <row r="42" spans="1:7">
      <c r="A42" s="208" t="s">
        <v>62</v>
      </c>
      <c r="B42" s="209"/>
      <c r="C42" s="210"/>
      <c r="D42" s="108" t="s">
        <v>63</v>
      </c>
      <c r="E42" s="109">
        <f>E43</f>
        <v>5601</v>
      </c>
      <c r="F42" s="109">
        <f t="shared" ref="F42" si="20">F43</f>
        <v>0</v>
      </c>
      <c r="G42" s="109">
        <f>E42+F42</f>
        <v>5601</v>
      </c>
    </row>
    <row r="43" spans="1:7">
      <c r="A43" s="220">
        <v>3</v>
      </c>
      <c r="B43" s="221"/>
      <c r="C43" s="222"/>
      <c r="D43" s="75" t="s">
        <v>14</v>
      </c>
      <c r="E43" s="117">
        <f>E44</f>
        <v>5601</v>
      </c>
      <c r="F43" s="117">
        <f t="shared" ref="F43" si="21">F44</f>
        <v>0</v>
      </c>
      <c r="G43" s="110">
        <f>E43+F43</f>
        <v>5601</v>
      </c>
    </row>
    <row r="44" spans="1:7">
      <c r="A44" s="214">
        <v>31</v>
      </c>
      <c r="B44" s="215"/>
      <c r="C44" s="216"/>
      <c r="D44" s="113" t="s">
        <v>15</v>
      </c>
      <c r="E44" s="76">
        <v>5601</v>
      </c>
      <c r="F44" s="76">
        <v>0</v>
      </c>
      <c r="G44" s="76">
        <f>E44+F44</f>
        <v>5601</v>
      </c>
    </row>
    <row r="45" spans="1:7" ht="30">
      <c r="A45" s="211">
        <v>4</v>
      </c>
      <c r="B45" s="212"/>
      <c r="C45" s="213"/>
      <c r="D45" s="75" t="s">
        <v>74</v>
      </c>
      <c r="E45" s="117">
        <v>0</v>
      </c>
      <c r="F45" s="117">
        <v>0</v>
      </c>
      <c r="G45" s="117">
        <v>0</v>
      </c>
    </row>
    <row r="46" spans="1:7" ht="30">
      <c r="A46" s="214">
        <v>42</v>
      </c>
      <c r="B46" s="215"/>
      <c r="C46" s="216"/>
      <c r="D46" s="113" t="s">
        <v>34</v>
      </c>
      <c r="E46" s="76">
        <v>0</v>
      </c>
      <c r="F46" s="76">
        <v>0</v>
      </c>
      <c r="G46" s="76">
        <f>E46+F46</f>
        <v>0</v>
      </c>
    </row>
    <row r="47" spans="1:7" ht="30">
      <c r="A47" s="217" t="s">
        <v>75</v>
      </c>
      <c r="B47" s="218"/>
      <c r="C47" s="219"/>
      <c r="D47" s="106" t="s">
        <v>76</v>
      </c>
      <c r="E47" s="116">
        <f>E48+E51</f>
        <v>21369</v>
      </c>
      <c r="F47" s="116">
        <f t="shared" ref="F47:G47" si="22">F48+F51</f>
        <v>640</v>
      </c>
      <c r="G47" s="116">
        <f t="shared" si="22"/>
        <v>22009</v>
      </c>
    </row>
    <row r="48" spans="1:7" ht="30">
      <c r="A48" s="208" t="s">
        <v>58</v>
      </c>
      <c r="B48" s="209"/>
      <c r="C48" s="210"/>
      <c r="D48" s="108" t="s">
        <v>59</v>
      </c>
      <c r="E48" s="109">
        <f>E49</f>
        <v>133</v>
      </c>
      <c r="F48" s="109">
        <f t="shared" ref="F48" si="23">F49</f>
        <v>0</v>
      </c>
      <c r="G48" s="109">
        <f t="shared" ref="G48:G55" si="24">E48+F48</f>
        <v>133</v>
      </c>
    </row>
    <row r="49" spans="1:9">
      <c r="A49" s="211">
        <v>3</v>
      </c>
      <c r="B49" s="212"/>
      <c r="C49" s="213"/>
      <c r="D49" s="75" t="s">
        <v>14</v>
      </c>
      <c r="E49" s="110">
        <f>E50</f>
        <v>133</v>
      </c>
      <c r="F49" s="110">
        <f t="shared" ref="F49" si="25">F50</f>
        <v>0</v>
      </c>
      <c r="G49" s="110">
        <f t="shared" si="24"/>
        <v>133</v>
      </c>
    </row>
    <row r="50" spans="1:9">
      <c r="A50" s="214">
        <v>32</v>
      </c>
      <c r="B50" s="215"/>
      <c r="C50" s="216"/>
      <c r="D50" s="113" t="s">
        <v>27</v>
      </c>
      <c r="E50" s="76">
        <v>133</v>
      </c>
      <c r="F50" s="76">
        <v>0</v>
      </c>
      <c r="G50" s="76">
        <f t="shared" si="24"/>
        <v>133</v>
      </c>
    </row>
    <row r="51" spans="1:9" ht="30">
      <c r="A51" s="208" t="s">
        <v>77</v>
      </c>
      <c r="B51" s="209"/>
      <c r="C51" s="210"/>
      <c r="D51" s="108" t="s">
        <v>78</v>
      </c>
      <c r="E51" s="114">
        <f>E52+E54</f>
        <v>21236</v>
      </c>
      <c r="F51" s="114">
        <f t="shared" ref="F51" si="26">F52+F54</f>
        <v>640</v>
      </c>
      <c r="G51" s="109">
        <f t="shared" si="24"/>
        <v>21876</v>
      </c>
    </row>
    <row r="52" spans="1:9">
      <c r="A52" s="211">
        <v>3</v>
      </c>
      <c r="B52" s="212"/>
      <c r="C52" s="213"/>
      <c r="D52" s="75" t="s">
        <v>14</v>
      </c>
      <c r="E52" s="110">
        <f>E53</f>
        <v>10618</v>
      </c>
      <c r="F52" s="110">
        <f t="shared" ref="F52" si="27">F53</f>
        <v>7758</v>
      </c>
      <c r="G52" s="110">
        <f t="shared" si="24"/>
        <v>18376</v>
      </c>
    </row>
    <row r="53" spans="1:9">
      <c r="A53" s="214">
        <v>32</v>
      </c>
      <c r="B53" s="215"/>
      <c r="C53" s="216"/>
      <c r="D53" s="113" t="s">
        <v>27</v>
      </c>
      <c r="E53" s="76">
        <v>10618</v>
      </c>
      <c r="F53" s="76">
        <v>7758</v>
      </c>
      <c r="G53" s="76">
        <f t="shared" si="24"/>
        <v>18376</v>
      </c>
    </row>
    <row r="54" spans="1:9" ht="30">
      <c r="A54" s="211">
        <v>4</v>
      </c>
      <c r="B54" s="212"/>
      <c r="C54" s="213"/>
      <c r="D54" s="75" t="s">
        <v>74</v>
      </c>
      <c r="E54" s="117">
        <f>E55</f>
        <v>10618</v>
      </c>
      <c r="F54" s="117">
        <f t="shared" ref="F54" si="28">F55</f>
        <v>-7118</v>
      </c>
      <c r="G54" s="110">
        <f t="shared" si="24"/>
        <v>3500</v>
      </c>
      <c r="I54" s="3"/>
    </row>
    <row r="55" spans="1:9" ht="30">
      <c r="A55" s="214">
        <v>42</v>
      </c>
      <c r="B55" s="215"/>
      <c r="C55" s="216"/>
      <c r="D55" s="113" t="s">
        <v>34</v>
      </c>
      <c r="E55" s="76">
        <v>10618</v>
      </c>
      <c r="F55" s="76">
        <v>-7118</v>
      </c>
      <c r="G55" s="76">
        <f t="shared" si="24"/>
        <v>3500</v>
      </c>
      <c r="I55" s="3"/>
    </row>
    <row r="56" spans="1:9" ht="24.75" customHeight="1">
      <c r="A56" s="217" t="s">
        <v>79</v>
      </c>
      <c r="B56" s="218"/>
      <c r="C56" s="219"/>
      <c r="D56" s="106" t="s">
        <v>80</v>
      </c>
      <c r="E56" s="107">
        <f>E57+E60+E63+E67+E70</f>
        <v>11415</v>
      </c>
      <c r="F56" s="107">
        <f t="shared" ref="F56:G56" si="29">F57+F60+F63+F67+F70</f>
        <v>333</v>
      </c>
      <c r="G56" s="107">
        <f t="shared" si="29"/>
        <v>11748</v>
      </c>
    </row>
    <row r="57" spans="1:9" ht="30">
      <c r="A57" s="208" t="s">
        <v>58</v>
      </c>
      <c r="B57" s="209"/>
      <c r="C57" s="210"/>
      <c r="D57" s="108" t="s">
        <v>59</v>
      </c>
      <c r="E57" s="109">
        <f>E58</f>
        <v>1328</v>
      </c>
      <c r="F57" s="109">
        <f>F58</f>
        <v>333</v>
      </c>
      <c r="G57" s="109">
        <f t="shared" ref="G57:G72" si="30">E57+F57</f>
        <v>1661</v>
      </c>
    </row>
    <row r="58" spans="1:9" ht="30">
      <c r="A58" s="211">
        <v>4</v>
      </c>
      <c r="B58" s="212"/>
      <c r="C58" s="213"/>
      <c r="D58" s="75" t="s">
        <v>16</v>
      </c>
      <c r="E58" s="110">
        <f>E59</f>
        <v>1328</v>
      </c>
      <c r="F58" s="110">
        <f>F59</f>
        <v>333</v>
      </c>
      <c r="G58" s="110">
        <f t="shared" si="30"/>
        <v>1661</v>
      </c>
    </row>
    <row r="59" spans="1:9" ht="45">
      <c r="A59" s="214">
        <v>41</v>
      </c>
      <c r="B59" s="215"/>
      <c r="C59" s="216"/>
      <c r="D59" s="113" t="s">
        <v>17</v>
      </c>
      <c r="E59" s="76">
        <v>1328</v>
      </c>
      <c r="F59" s="76">
        <v>333</v>
      </c>
      <c r="G59" s="76">
        <f t="shared" si="30"/>
        <v>1661</v>
      </c>
    </row>
    <row r="60" spans="1:9">
      <c r="A60" s="208" t="s">
        <v>60</v>
      </c>
      <c r="B60" s="209"/>
      <c r="C60" s="210"/>
      <c r="D60" s="108" t="s">
        <v>81</v>
      </c>
      <c r="E60" s="109">
        <v>0</v>
      </c>
      <c r="F60" s="109">
        <v>0</v>
      </c>
      <c r="G60" s="109">
        <f t="shared" si="30"/>
        <v>0</v>
      </c>
    </row>
    <row r="61" spans="1:9" ht="30">
      <c r="A61" s="211">
        <v>4</v>
      </c>
      <c r="B61" s="212"/>
      <c r="C61" s="213"/>
      <c r="D61" s="75" t="s">
        <v>16</v>
      </c>
      <c r="E61" s="110">
        <v>0</v>
      </c>
      <c r="F61" s="110">
        <v>0</v>
      </c>
      <c r="G61" s="110">
        <f t="shared" si="30"/>
        <v>0</v>
      </c>
    </row>
    <row r="62" spans="1:9" ht="30">
      <c r="A62" s="214">
        <v>42</v>
      </c>
      <c r="B62" s="215"/>
      <c r="C62" s="216"/>
      <c r="D62" s="113" t="s">
        <v>34</v>
      </c>
      <c r="E62" s="76">
        <v>0</v>
      </c>
      <c r="F62" s="76">
        <v>0</v>
      </c>
      <c r="G62" s="76">
        <f t="shared" si="30"/>
        <v>0</v>
      </c>
    </row>
    <row r="63" spans="1:9">
      <c r="A63" s="208" t="s">
        <v>62</v>
      </c>
      <c r="B63" s="209"/>
      <c r="C63" s="210"/>
      <c r="D63" s="108" t="s">
        <v>81</v>
      </c>
      <c r="E63" s="109">
        <f>E64</f>
        <v>10087</v>
      </c>
      <c r="F63" s="109">
        <f t="shared" ref="F63" si="31">F64</f>
        <v>0</v>
      </c>
      <c r="G63" s="109">
        <f t="shared" si="30"/>
        <v>10087</v>
      </c>
    </row>
    <row r="64" spans="1:9" ht="30">
      <c r="A64" s="211">
        <v>4</v>
      </c>
      <c r="B64" s="212"/>
      <c r="C64" s="213"/>
      <c r="D64" s="75" t="s">
        <v>16</v>
      </c>
      <c r="E64" s="110">
        <f>E66</f>
        <v>10087</v>
      </c>
      <c r="F64" s="110">
        <f t="shared" ref="F64" si="32">F66</f>
        <v>0</v>
      </c>
      <c r="G64" s="110">
        <f t="shared" si="30"/>
        <v>10087</v>
      </c>
    </row>
    <row r="65" spans="1:7" ht="45">
      <c r="A65" s="214">
        <v>41</v>
      </c>
      <c r="B65" s="215"/>
      <c r="C65" s="216"/>
      <c r="D65" s="113" t="s">
        <v>17</v>
      </c>
      <c r="E65" s="76">
        <v>0</v>
      </c>
      <c r="F65" s="76">
        <v>0</v>
      </c>
      <c r="G65" s="76">
        <f t="shared" si="30"/>
        <v>0</v>
      </c>
    </row>
    <row r="66" spans="1:7" ht="30">
      <c r="A66" s="214">
        <v>42</v>
      </c>
      <c r="B66" s="215"/>
      <c r="C66" s="216"/>
      <c r="D66" s="113" t="s">
        <v>34</v>
      </c>
      <c r="E66" s="76">
        <v>10087</v>
      </c>
      <c r="F66" s="76">
        <v>0</v>
      </c>
      <c r="G66" s="76">
        <f t="shared" si="30"/>
        <v>10087</v>
      </c>
    </row>
    <row r="67" spans="1:7" ht="30">
      <c r="A67" s="208" t="s">
        <v>64</v>
      </c>
      <c r="B67" s="209"/>
      <c r="C67" s="210"/>
      <c r="D67" s="108" t="s">
        <v>82</v>
      </c>
      <c r="E67" s="109">
        <v>0</v>
      </c>
      <c r="F67" s="109">
        <v>0</v>
      </c>
      <c r="G67" s="109">
        <f t="shared" si="30"/>
        <v>0</v>
      </c>
    </row>
    <row r="68" spans="1:7" ht="30">
      <c r="A68" s="211">
        <v>4</v>
      </c>
      <c r="B68" s="212"/>
      <c r="C68" s="213"/>
      <c r="D68" s="75" t="s">
        <v>16</v>
      </c>
      <c r="E68" s="110">
        <v>0</v>
      </c>
      <c r="F68" s="110">
        <v>0</v>
      </c>
      <c r="G68" s="110">
        <f t="shared" si="30"/>
        <v>0</v>
      </c>
    </row>
    <row r="69" spans="1:7" ht="30">
      <c r="A69" s="214">
        <v>42</v>
      </c>
      <c r="B69" s="215"/>
      <c r="C69" s="216"/>
      <c r="D69" s="113" t="s">
        <v>34</v>
      </c>
      <c r="E69" s="76">
        <v>0</v>
      </c>
      <c r="F69" s="76">
        <v>0</v>
      </c>
      <c r="G69" s="76">
        <f t="shared" si="30"/>
        <v>0</v>
      </c>
    </row>
    <row r="70" spans="1:7" ht="30">
      <c r="A70" s="208" t="s">
        <v>66</v>
      </c>
      <c r="B70" s="209"/>
      <c r="C70" s="210"/>
      <c r="D70" s="108" t="s">
        <v>83</v>
      </c>
      <c r="E70" s="109">
        <v>0</v>
      </c>
      <c r="F70" s="109">
        <v>0</v>
      </c>
      <c r="G70" s="109">
        <f t="shared" si="30"/>
        <v>0</v>
      </c>
    </row>
    <row r="71" spans="1:7" ht="30">
      <c r="A71" s="211">
        <v>4</v>
      </c>
      <c r="B71" s="212"/>
      <c r="C71" s="213"/>
      <c r="D71" s="75" t="s">
        <v>16</v>
      </c>
      <c r="E71" s="110">
        <v>0</v>
      </c>
      <c r="F71" s="110">
        <v>0</v>
      </c>
      <c r="G71" s="110">
        <f t="shared" si="30"/>
        <v>0</v>
      </c>
    </row>
    <row r="72" spans="1:7" ht="30">
      <c r="A72" s="214">
        <v>42</v>
      </c>
      <c r="B72" s="215"/>
      <c r="C72" s="216"/>
      <c r="D72" s="113" t="s">
        <v>34</v>
      </c>
      <c r="E72" s="76">
        <v>0</v>
      </c>
      <c r="F72" s="76">
        <v>0</v>
      </c>
      <c r="G72" s="76">
        <f t="shared" si="30"/>
        <v>0</v>
      </c>
    </row>
    <row r="74" spans="1:7" ht="15.75">
      <c r="B74" s="5"/>
      <c r="C74" s="5"/>
      <c r="D74" s="5"/>
    </row>
    <row r="75" spans="1:7" ht="15.75">
      <c r="A75" s="229"/>
      <c r="B75" s="229"/>
      <c r="C75" s="229"/>
      <c r="D75" s="229"/>
    </row>
    <row r="76" spans="1:7" ht="15.75">
      <c r="A76" s="229"/>
      <c r="B76" s="229"/>
      <c r="C76" s="229"/>
      <c r="D76" s="229"/>
    </row>
    <row r="77" spans="1:7" ht="15.75">
      <c r="E77" s="227"/>
      <c r="F77" s="227"/>
      <c r="G77" s="227"/>
    </row>
    <row r="78" spans="1:7" ht="15.75">
      <c r="E78" s="227"/>
      <c r="F78" s="227"/>
      <c r="G78" s="227"/>
    </row>
  </sheetData>
  <mergeCells count="69">
    <mergeCell ref="A2:G2"/>
    <mergeCell ref="E77:G77"/>
    <mergeCell ref="E78:G78"/>
    <mergeCell ref="A3:G3"/>
    <mergeCell ref="A4:G4"/>
    <mergeCell ref="A5:G5"/>
    <mergeCell ref="A75:D75"/>
    <mergeCell ref="A76:D76"/>
    <mergeCell ref="A11:C11"/>
    <mergeCell ref="A12:C12"/>
    <mergeCell ref="B13:C13"/>
    <mergeCell ref="B14:C14"/>
    <mergeCell ref="A19:C19"/>
    <mergeCell ref="A15:C15"/>
    <mergeCell ref="A16:C16"/>
    <mergeCell ref="A18:C18"/>
    <mergeCell ref="A32:C32"/>
    <mergeCell ref="A33:C33"/>
    <mergeCell ref="A25:C25"/>
    <mergeCell ref="A26:C26"/>
    <mergeCell ref="A27:C27"/>
    <mergeCell ref="A28:C28"/>
    <mergeCell ref="A29:C29"/>
    <mergeCell ref="A7:C7"/>
    <mergeCell ref="A10:C10"/>
    <mergeCell ref="A30:C30"/>
    <mergeCell ref="A31:C31"/>
    <mergeCell ref="A22:C22"/>
    <mergeCell ref="A23:C23"/>
    <mergeCell ref="A9:C9"/>
    <mergeCell ref="A38:C38"/>
    <mergeCell ref="A39:C39"/>
    <mergeCell ref="A40:C40"/>
    <mergeCell ref="A41:C41"/>
    <mergeCell ref="A34:C34"/>
    <mergeCell ref="A35:C35"/>
    <mergeCell ref="A36:C36"/>
    <mergeCell ref="A37:C37"/>
    <mergeCell ref="A48:C48"/>
    <mergeCell ref="A49:C49"/>
    <mergeCell ref="A50:C50"/>
    <mergeCell ref="A42:C42"/>
    <mergeCell ref="A43:C43"/>
    <mergeCell ref="A44:C44"/>
    <mergeCell ref="A45:C45"/>
    <mergeCell ref="A46:C46"/>
    <mergeCell ref="A47:C47"/>
    <mergeCell ref="A69:C69"/>
    <mergeCell ref="A70:C70"/>
    <mergeCell ref="A71:C71"/>
    <mergeCell ref="A72:C72"/>
    <mergeCell ref="A63:C63"/>
    <mergeCell ref="A64:C64"/>
    <mergeCell ref="A65:C65"/>
    <mergeCell ref="A66:C66"/>
    <mergeCell ref="A67:C67"/>
    <mergeCell ref="A58:C58"/>
    <mergeCell ref="A59:C59"/>
    <mergeCell ref="A68:C68"/>
    <mergeCell ref="A57:C57"/>
    <mergeCell ref="A56:C56"/>
    <mergeCell ref="A60:C60"/>
    <mergeCell ref="A61:C61"/>
    <mergeCell ref="A62:C62"/>
    <mergeCell ref="A51:C51"/>
    <mergeCell ref="A52:C52"/>
    <mergeCell ref="A53:C53"/>
    <mergeCell ref="A54:C54"/>
    <mergeCell ref="A55:C55"/>
  </mergeCells>
  <pageMargins left="0.70866141732283472" right="0.70866141732283472" top="0.74803149606299213" bottom="0.74803149606299213" header="0.31496062992125984" footer="0.31496062992125984"/>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19"/>
  <sheetViews>
    <sheetView workbookViewId="0">
      <selection sqref="A1:I1"/>
    </sheetView>
  </sheetViews>
  <sheetFormatPr defaultRowHeight="15"/>
  <cols>
    <col min="9" max="9" width="11" customWidth="1"/>
  </cols>
  <sheetData>
    <row r="1" spans="1:9" ht="15.75">
      <c r="A1" s="200" t="s">
        <v>101</v>
      </c>
      <c r="B1" s="200"/>
      <c r="C1" s="200"/>
      <c r="D1" s="200"/>
      <c r="E1" s="200"/>
      <c r="F1" s="200"/>
      <c r="G1" s="200"/>
      <c r="H1" s="200"/>
      <c r="I1" s="200"/>
    </row>
    <row r="2" spans="1:9" ht="15.75">
      <c r="A2" s="165"/>
      <c r="B2" s="166"/>
      <c r="C2" s="166"/>
      <c r="D2" s="166"/>
      <c r="E2" s="166"/>
      <c r="F2" s="166"/>
      <c r="G2" s="166"/>
      <c r="H2" s="166"/>
      <c r="I2" s="166"/>
    </row>
    <row r="3" spans="1:9" ht="29.25" customHeight="1">
      <c r="A3" s="243" t="s">
        <v>265</v>
      </c>
      <c r="B3" s="243"/>
      <c r="C3" s="243"/>
      <c r="D3" s="243"/>
      <c r="E3" s="243"/>
      <c r="F3" s="243"/>
      <c r="G3" s="243"/>
      <c r="H3" s="243"/>
      <c r="I3" s="243"/>
    </row>
    <row r="4" spans="1:9" ht="15" customHeight="1">
      <c r="A4" s="232" t="s">
        <v>252</v>
      </c>
      <c r="B4" s="232"/>
      <c r="C4" s="232"/>
      <c r="D4" s="232"/>
      <c r="E4" s="232"/>
      <c r="F4" s="232"/>
      <c r="G4" s="232"/>
      <c r="H4" s="232"/>
      <c r="I4" s="232"/>
    </row>
    <row r="5" spans="1:9" ht="15.75">
      <c r="A5" s="165"/>
      <c r="B5" s="166"/>
      <c r="C5" s="166"/>
      <c r="D5" s="166"/>
      <c r="E5" s="166"/>
      <c r="F5" s="166"/>
      <c r="G5" s="166"/>
      <c r="H5" s="166"/>
      <c r="I5" s="166"/>
    </row>
    <row r="6" spans="1:9" ht="15.75">
      <c r="A6" s="244" t="s">
        <v>167</v>
      </c>
      <c r="B6" s="244"/>
      <c r="C6" s="244"/>
      <c r="D6" s="244"/>
      <c r="E6" s="244"/>
      <c r="F6" s="244"/>
      <c r="G6" s="244"/>
      <c r="H6" s="244"/>
      <c r="I6" s="244"/>
    </row>
    <row r="7" spans="1:9" ht="15.75">
      <c r="A7" s="118"/>
    </row>
    <row r="8" spans="1:9" s="8" customFormat="1" ht="92.25" customHeight="1">
      <c r="A8" s="233" t="s">
        <v>237</v>
      </c>
      <c r="B8" s="233"/>
      <c r="C8" s="233"/>
      <c r="D8" s="233"/>
      <c r="E8" s="233"/>
      <c r="F8" s="233"/>
      <c r="G8" s="233"/>
      <c r="H8" s="233"/>
      <c r="I8" s="233"/>
    </row>
    <row r="9" spans="1:9" ht="273.75" customHeight="1">
      <c r="A9" s="238" t="s">
        <v>272</v>
      </c>
      <c r="B9" s="238"/>
      <c r="C9" s="238"/>
      <c r="D9" s="238"/>
      <c r="E9" s="238"/>
      <c r="F9" s="238"/>
      <c r="G9" s="238"/>
      <c r="H9" s="238"/>
      <c r="I9" s="238"/>
    </row>
    <row r="10" spans="1:9" ht="16.5" customHeight="1">
      <c r="A10" s="242" t="s">
        <v>178</v>
      </c>
      <c r="B10" s="242"/>
      <c r="C10" s="242"/>
      <c r="D10" s="242"/>
      <c r="E10" s="242"/>
      <c r="F10" s="242"/>
      <c r="G10" s="242"/>
      <c r="H10" s="242"/>
      <c r="I10" s="242"/>
    </row>
    <row r="11" spans="1:9">
      <c r="A11" s="119" t="s">
        <v>168</v>
      </c>
      <c r="B11" s="143"/>
      <c r="C11" s="143"/>
      <c r="D11" s="143"/>
      <c r="E11" s="143"/>
      <c r="F11" s="143"/>
      <c r="G11" s="143"/>
      <c r="H11" s="143"/>
      <c r="I11" s="143"/>
    </row>
    <row r="12" spans="1:9">
      <c r="A12" s="245" t="s">
        <v>146</v>
      </c>
      <c r="B12" s="245"/>
      <c r="C12" s="245"/>
      <c r="D12" s="245"/>
      <c r="E12" s="245"/>
      <c r="F12" s="245"/>
      <c r="G12" s="245"/>
      <c r="H12" s="245"/>
      <c r="I12" s="245"/>
    </row>
    <row r="13" spans="1:9" ht="27.75" customHeight="1">
      <c r="A13" s="233" t="s">
        <v>215</v>
      </c>
      <c r="B13" s="233"/>
      <c r="C13" s="233"/>
      <c r="D13" s="233"/>
      <c r="E13" s="233"/>
      <c r="F13" s="233"/>
      <c r="G13" s="233"/>
      <c r="H13" s="233"/>
      <c r="I13" s="233"/>
    </row>
    <row r="14" spans="1:9" ht="52.5" customHeight="1">
      <c r="A14" s="233" t="s">
        <v>176</v>
      </c>
      <c r="B14" s="233"/>
      <c r="C14" s="233"/>
      <c r="D14" s="233"/>
      <c r="E14" s="233"/>
      <c r="F14" s="233"/>
      <c r="G14" s="233"/>
      <c r="H14" s="233"/>
      <c r="I14" s="233"/>
    </row>
    <row r="15" spans="1:9" ht="43.5" customHeight="1">
      <c r="A15" s="233" t="s">
        <v>175</v>
      </c>
      <c r="B15" s="233"/>
      <c r="C15" s="233"/>
      <c r="D15" s="233"/>
      <c r="E15" s="233"/>
      <c r="F15" s="233"/>
      <c r="G15" s="233"/>
      <c r="H15" s="233"/>
      <c r="I15" s="233"/>
    </row>
    <row r="16" spans="1:9" ht="30" customHeight="1">
      <c r="A16" s="235" t="s">
        <v>177</v>
      </c>
      <c r="B16" s="235"/>
      <c r="C16" s="235"/>
      <c r="D16" s="235"/>
      <c r="E16" s="235"/>
      <c r="F16" s="235"/>
      <c r="G16" s="235"/>
      <c r="H16" s="235"/>
      <c r="I16" s="235"/>
    </row>
    <row r="17" spans="1:9" ht="66" customHeight="1">
      <c r="A17" s="144"/>
      <c r="B17" s="143"/>
      <c r="C17" s="143"/>
      <c r="D17" s="143"/>
      <c r="E17" s="143"/>
      <c r="F17" s="143"/>
      <c r="G17" s="143"/>
      <c r="H17" s="143"/>
      <c r="I17" s="143"/>
    </row>
    <row r="18" spans="1:9" ht="33" customHeight="1">
      <c r="A18" s="235" t="s">
        <v>169</v>
      </c>
      <c r="B18" s="235"/>
      <c r="C18" s="235"/>
      <c r="D18" s="235"/>
      <c r="E18" s="235"/>
      <c r="F18" s="235"/>
      <c r="G18" s="235"/>
      <c r="H18" s="235"/>
      <c r="I18" s="235"/>
    </row>
    <row r="19" spans="1:9">
      <c r="A19" s="119" t="s">
        <v>103</v>
      </c>
      <c r="B19" s="143"/>
      <c r="C19" s="143"/>
      <c r="D19" s="143"/>
      <c r="E19" s="143"/>
      <c r="F19" s="143"/>
      <c r="G19" s="143"/>
      <c r="H19" s="143"/>
      <c r="I19" s="143"/>
    </row>
    <row r="20" spans="1:9" ht="87" customHeight="1">
      <c r="A20" s="236" t="s">
        <v>238</v>
      </c>
      <c r="B20" s="236"/>
      <c r="C20" s="236"/>
      <c r="D20" s="236"/>
      <c r="E20" s="236"/>
      <c r="F20" s="236"/>
      <c r="G20" s="236"/>
      <c r="H20" s="236"/>
      <c r="I20" s="236"/>
    </row>
    <row r="21" spans="1:9" ht="27.75" customHeight="1">
      <c r="A21" s="235" t="s">
        <v>217</v>
      </c>
      <c r="B21" s="235"/>
      <c r="C21" s="235"/>
      <c r="D21" s="235"/>
      <c r="E21" s="235"/>
      <c r="F21" s="235"/>
      <c r="G21" s="235"/>
      <c r="H21" s="235"/>
      <c r="I21" s="235"/>
    </row>
    <row r="22" spans="1:9">
      <c r="A22" s="144"/>
      <c r="B22" s="143"/>
      <c r="C22" s="143"/>
      <c r="D22" s="143"/>
      <c r="E22" s="143"/>
      <c r="F22" s="143"/>
      <c r="G22" s="143"/>
      <c r="H22" s="143"/>
      <c r="I22" s="143"/>
    </row>
    <row r="23" spans="1:9" ht="30" customHeight="1">
      <c r="A23" s="235" t="s">
        <v>218</v>
      </c>
      <c r="B23" s="235"/>
      <c r="C23" s="235"/>
      <c r="D23" s="235"/>
      <c r="E23" s="235"/>
      <c r="F23" s="235"/>
      <c r="G23" s="235"/>
      <c r="H23" s="235"/>
      <c r="I23" s="235"/>
    </row>
    <row r="24" spans="1:9">
      <c r="A24" s="119" t="s">
        <v>104</v>
      </c>
      <c r="B24" s="143"/>
      <c r="C24" s="143"/>
      <c r="D24" s="143"/>
      <c r="E24" s="143"/>
      <c r="F24" s="143"/>
      <c r="G24" s="143"/>
      <c r="H24" s="143"/>
      <c r="I24" s="143"/>
    </row>
    <row r="25" spans="1:9" ht="35.25" customHeight="1">
      <c r="A25" s="236" t="s">
        <v>207</v>
      </c>
      <c r="B25" s="236"/>
      <c r="C25" s="236"/>
      <c r="D25" s="236"/>
      <c r="E25" s="236"/>
      <c r="F25" s="236"/>
      <c r="G25" s="236"/>
      <c r="H25" s="236"/>
      <c r="I25" s="236"/>
    </row>
    <row r="26" spans="1:9" ht="13.5" customHeight="1">
      <c r="A26" s="142"/>
      <c r="B26" s="142"/>
      <c r="C26" s="142"/>
      <c r="D26" s="142"/>
      <c r="E26" s="142"/>
      <c r="F26" s="142"/>
      <c r="G26" s="142"/>
      <c r="H26" s="142"/>
      <c r="I26" s="142"/>
    </row>
    <row r="27" spans="1:9">
      <c r="A27" s="119" t="s">
        <v>105</v>
      </c>
      <c r="B27" s="143"/>
      <c r="C27" s="143"/>
      <c r="D27" s="143"/>
      <c r="E27" s="143"/>
      <c r="F27" s="143"/>
      <c r="G27" s="143"/>
      <c r="H27" s="143"/>
      <c r="I27" s="143"/>
    </row>
    <row r="28" spans="1:9" ht="59.25" customHeight="1">
      <c r="A28" s="233" t="s">
        <v>239</v>
      </c>
      <c r="B28" s="233"/>
      <c r="C28" s="233"/>
      <c r="D28" s="233"/>
      <c r="E28" s="233"/>
      <c r="F28" s="233"/>
      <c r="G28" s="233"/>
      <c r="H28" s="233"/>
      <c r="I28" s="233"/>
    </row>
    <row r="29" spans="1:9">
      <c r="A29" s="144"/>
      <c r="B29" s="143"/>
      <c r="C29" s="143"/>
      <c r="D29" s="143"/>
      <c r="E29" s="143"/>
      <c r="F29" s="143"/>
      <c r="G29" s="143"/>
      <c r="H29" s="143"/>
      <c r="I29" s="143"/>
    </row>
    <row r="30" spans="1:9" ht="35.25" customHeight="1">
      <c r="A30" s="235" t="s">
        <v>106</v>
      </c>
      <c r="B30" s="235"/>
      <c r="C30" s="235"/>
      <c r="D30" s="235"/>
      <c r="E30" s="235"/>
      <c r="F30" s="235"/>
      <c r="G30" s="235"/>
      <c r="H30" s="235"/>
      <c r="I30" s="235"/>
    </row>
    <row r="31" spans="1:9" ht="124.5" customHeight="1">
      <c r="A31" s="239" t="s">
        <v>251</v>
      </c>
      <c r="B31" s="239"/>
      <c r="C31" s="239"/>
      <c r="D31" s="239"/>
      <c r="E31" s="239"/>
      <c r="F31" s="239"/>
      <c r="G31" s="239"/>
      <c r="H31" s="239"/>
      <c r="I31" s="239"/>
    </row>
    <row r="32" spans="1:9">
      <c r="A32" s="121" t="s">
        <v>107</v>
      </c>
      <c r="B32" s="143"/>
      <c r="C32" s="143"/>
      <c r="D32" s="143"/>
      <c r="E32" s="143"/>
      <c r="F32" s="143"/>
      <c r="G32" s="143"/>
      <c r="H32" s="143"/>
      <c r="I32" s="143"/>
    </row>
    <row r="33" spans="1:10" ht="69" customHeight="1">
      <c r="A33" s="121"/>
      <c r="B33" s="143"/>
      <c r="C33" s="143"/>
      <c r="D33" s="143"/>
      <c r="E33" s="143"/>
      <c r="F33" s="143"/>
      <c r="G33" s="143"/>
      <c r="H33" s="143"/>
      <c r="I33" s="143"/>
    </row>
    <row r="34" spans="1:10" ht="69" customHeight="1">
      <c r="A34" s="121"/>
      <c r="B34" s="143"/>
      <c r="C34" s="143"/>
      <c r="D34" s="143"/>
      <c r="E34" s="143"/>
      <c r="F34" s="143"/>
      <c r="G34" s="143"/>
      <c r="H34" s="143"/>
      <c r="I34" s="143"/>
    </row>
    <row r="35" spans="1:10" ht="27.75" customHeight="1">
      <c r="A35" s="121"/>
      <c r="B35" s="143"/>
      <c r="C35" s="143"/>
      <c r="D35" s="143"/>
      <c r="E35" s="143"/>
      <c r="F35" s="143"/>
      <c r="G35" s="143"/>
      <c r="H35" s="143"/>
      <c r="I35" s="143"/>
    </row>
    <row r="36" spans="1:10">
      <c r="A36" s="121"/>
      <c r="B36" s="143"/>
      <c r="C36" s="143"/>
      <c r="D36" s="143"/>
      <c r="E36" s="143"/>
      <c r="F36" s="143"/>
      <c r="G36" s="143"/>
      <c r="H36" s="143"/>
      <c r="I36" s="143"/>
    </row>
    <row r="37" spans="1:10">
      <c r="A37" s="121"/>
      <c r="B37" s="143"/>
      <c r="C37" s="143"/>
      <c r="D37" s="143"/>
      <c r="E37" s="143"/>
      <c r="F37" s="143"/>
      <c r="G37" s="143"/>
      <c r="H37" s="143"/>
      <c r="I37" s="143"/>
    </row>
    <row r="38" spans="1:10">
      <c r="A38" s="121"/>
      <c r="B38" s="143"/>
      <c r="C38" s="143"/>
      <c r="D38" s="143"/>
      <c r="E38" s="143"/>
      <c r="F38" s="143"/>
      <c r="G38" s="143"/>
      <c r="H38" s="143"/>
      <c r="I38" s="143"/>
    </row>
    <row r="39" spans="1:10" ht="39" customHeight="1">
      <c r="A39" s="241" t="s">
        <v>108</v>
      </c>
      <c r="B39" s="241"/>
      <c r="C39" s="241"/>
      <c r="D39" s="241"/>
      <c r="E39" s="241"/>
      <c r="F39" s="241"/>
      <c r="G39" s="241"/>
      <c r="H39" s="241"/>
      <c r="I39" s="241"/>
    </row>
    <row r="40" spans="1:10">
      <c r="A40" s="119"/>
      <c r="B40" s="143"/>
      <c r="C40" s="143"/>
      <c r="D40" s="143"/>
      <c r="E40" s="143"/>
      <c r="F40" s="143"/>
      <c r="G40" s="143"/>
      <c r="H40" s="143"/>
      <c r="I40" s="143"/>
    </row>
    <row r="41" spans="1:10" ht="51.75" customHeight="1">
      <c r="A41" s="233" t="s">
        <v>213</v>
      </c>
      <c r="B41" s="233"/>
      <c r="C41" s="233"/>
      <c r="D41" s="233"/>
      <c r="E41" s="233"/>
      <c r="F41" s="233"/>
      <c r="G41" s="233"/>
      <c r="H41" s="233"/>
      <c r="I41" s="233"/>
    </row>
    <row r="42" spans="1:10" ht="380.25" customHeight="1">
      <c r="A42" s="240" t="s">
        <v>240</v>
      </c>
      <c r="B42" s="240"/>
      <c r="C42" s="240"/>
      <c r="D42" s="240"/>
      <c r="E42" s="240"/>
      <c r="F42" s="240"/>
      <c r="G42" s="240"/>
      <c r="H42" s="240"/>
      <c r="I42" s="240"/>
      <c r="J42" s="10"/>
    </row>
    <row r="43" spans="1:10">
      <c r="A43" s="121"/>
      <c r="B43" s="143"/>
      <c r="C43" s="143"/>
      <c r="D43" s="143"/>
      <c r="E43" s="143"/>
      <c r="F43" s="143"/>
      <c r="G43" s="143"/>
      <c r="H43" s="143"/>
      <c r="I43" s="143"/>
    </row>
    <row r="44" spans="1:10">
      <c r="A44" s="119" t="s">
        <v>170</v>
      </c>
      <c r="B44" s="143"/>
      <c r="C44" s="143"/>
      <c r="D44" s="143"/>
      <c r="E44" s="143"/>
      <c r="F44" s="143"/>
      <c r="G44" s="143"/>
      <c r="H44" s="143"/>
      <c r="I44" s="143"/>
    </row>
    <row r="45" spans="1:10" ht="117" customHeight="1">
      <c r="A45" s="235" t="s">
        <v>241</v>
      </c>
      <c r="B45" s="235"/>
      <c r="C45" s="235"/>
      <c r="D45" s="235"/>
      <c r="E45" s="235"/>
      <c r="F45" s="235"/>
      <c r="G45" s="235"/>
      <c r="H45" s="235"/>
      <c r="I45" s="235"/>
    </row>
    <row r="46" spans="1:10" ht="28.5" customHeight="1">
      <c r="A46" s="233" t="s">
        <v>179</v>
      </c>
      <c r="B46" s="233"/>
      <c r="C46" s="233"/>
      <c r="D46" s="233"/>
      <c r="E46" s="233"/>
      <c r="F46" s="233"/>
      <c r="G46" s="233"/>
      <c r="H46" s="233"/>
      <c r="I46" s="233"/>
    </row>
    <row r="47" spans="1:10" ht="50.25" customHeight="1">
      <c r="A47" s="233" t="s">
        <v>242</v>
      </c>
      <c r="B47" s="233"/>
      <c r="C47" s="233"/>
      <c r="D47" s="233"/>
      <c r="E47" s="233"/>
      <c r="F47" s="233"/>
      <c r="G47" s="233"/>
      <c r="H47" s="233"/>
      <c r="I47" s="233"/>
    </row>
    <row r="48" spans="1:10" ht="123" customHeight="1">
      <c r="A48" s="235" t="s">
        <v>250</v>
      </c>
      <c r="B48" s="235"/>
      <c r="C48" s="235"/>
      <c r="D48" s="235"/>
      <c r="E48" s="235"/>
      <c r="F48" s="235"/>
      <c r="G48" s="235"/>
      <c r="H48" s="235"/>
      <c r="I48" s="235"/>
    </row>
    <row r="49" spans="1:9">
      <c r="A49" s="119"/>
      <c r="B49" s="143"/>
      <c r="C49" s="143"/>
      <c r="D49" s="143"/>
      <c r="E49" s="143"/>
      <c r="F49" s="143"/>
      <c r="G49" s="143"/>
      <c r="H49" s="143"/>
      <c r="I49" s="143"/>
    </row>
    <row r="50" spans="1:9">
      <c r="A50" s="119" t="s">
        <v>171</v>
      </c>
      <c r="B50" s="143"/>
      <c r="C50" s="143"/>
      <c r="D50" s="143"/>
      <c r="E50" s="143"/>
      <c r="F50" s="143"/>
      <c r="G50" s="143"/>
      <c r="H50" s="143"/>
      <c r="I50" s="143"/>
    </row>
    <row r="51" spans="1:9">
      <c r="A51" s="119" t="s">
        <v>219</v>
      </c>
      <c r="B51" s="143"/>
      <c r="C51" s="143"/>
      <c r="D51" s="143"/>
      <c r="E51" s="143"/>
      <c r="F51" s="143"/>
      <c r="G51" s="143"/>
      <c r="H51" s="143"/>
      <c r="I51" s="143"/>
    </row>
    <row r="52" spans="1:9" ht="29.25" customHeight="1">
      <c r="A52" s="236" t="s">
        <v>220</v>
      </c>
      <c r="B52" s="236"/>
      <c r="C52" s="236"/>
      <c r="D52" s="236"/>
      <c r="E52" s="236"/>
      <c r="F52" s="236"/>
      <c r="G52" s="236"/>
      <c r="H52" s="236"/>
      <c r="I52" s="236"/>
    </row>
    <row r="53" spans="1:9" ht="29.25" customHeight="1">
      <c r="A53" s="237" t="s">
        <v>243</v>
      </c>
      <c r="B53" s="237"/>
      <c r="C53" s="237"/>
      <c r="D53" s="237"/>
      <c r="E53" s="237"/>
      <c r="F53" s="237"/>
      <c r="G53" s="237"/>
      <c r="H53" s="237"/>
      <c r="I53" s="237"/>
    </row>
    <row r="54" spans="1:9" ht="57.75" customHeight="1">
      <c r="A54" s="237" t="s">
        <v>221</v>
      </c>
      <c r="B54" s="237"/>
      <c r="C54" s="237"/>
      <c r="D54" s="237"/>
      <c r="E54" s="237"/>
      <c r="F54" s="237"/>
      <c r="G54" s="237"/>
      <c r="H54" s="237"/>
      <c r="I54" s="237"/>
    </row>
    <row r="55" spans="1:9" ht="48" customHeight="1">
      <c r="A55" s="233" t="s">
        <v>208</v>
      </c>
      <c r="B55" s="233"/>
      <c r="C55" s="233"/>
      <c r="D55" s="233"/>
      <c r="E55" s="233"/>
      <c r="F55" s="233"/>
      <c r="G55" s="233"/>
      <c r="H55" s="233"/>
      <c r="I55" s="233"/>
    </row>
    <row r="56" spans="1:9" ht="29.25" customHeight="1">
      <c r="A56" s="233" t="s">
        <v>109</v>
      </c>
      <c r="B56" s="233"/>
      <c r="C56" s="233"/>
      <c r="D56" s="233"/>
      <c r="E56" s="233"/>
      <c r="F56" s="233"/>
      <c r="G56" s="233"/>
      <c r="H56" s="233"/>
      <c r="I56" s="233"/>
    </row>
    <row r="57" spans="1:9">
      <c r="A57" s="144"/>
      <c r="B57" s="143"/>
      <c r="C57" s="143"/>
      <c r="D57" s="143"/>
      <c r="E57" s="143"/>
      <c r="F57" s="143"/>
      <c r="G57" s="143"/>
      <c r="H57" s="143"/>
      <c r="I57" s="143"/>
    </row>
    <row r="58" spans="1:9" ht="44.25" customHeight="1">
      <c r="A58" s="235" t="s">
        <v>222</v>
      </c>
      <c r="B58" s="235"/>
      <c r="C58" s="235"/>
      <c r="D58" s="235"/>
      <c r="E58" s="235"/>
      <c r="F58" s="235"/>
      <c r="G58" s="235"/>
      <c r="H58" s="235"/>
      <c r="I58" s="235"/>
    </row>
    <row r="59" spans="1:9">
      <c r="A59" s="144"/>
      <c r="B59" s="143"/>
      <c r="C59" s="143"/>
      <c r="D59" s="143"/>
      <c r="E59" s="143"/>
      <c r="F59" s="143"/>
      <c r="G59" s="143"/>
      <c r="H59" s="143"/>
      <c r="I59" s="143"/>
    </row>
    <row r="60" spans="1:9">
      <c r="A60" s="119" t="s">
        <v>223</v>
      </c>
      <c r="B60" s="143"/>
      <c r="C60" s="143"/>
      <c r="D60" s="143"/>
      <c r="E60" s="143"/>
      <c r="F60" s="143"/>
      <c r="G60" s="143"/>
      <c r="H60" s="143"/>
      <c r="I60" s="143"/>
    </row>
    <row r="61" spans="1:9">
      <c r="A61" s="119" t="s">
        <v>110</v>
      </c>
      <c r="B61" s="143"/>
      <c r="C61" s="143"/>
      <c r="D61" s="143"/>
      <c r="E61" s="143"/>
      <c r="F61" s="143"/>
      <c r="G61" s="143"/>
      <c r="H61" s="143"/>
      <c r="I61" s="143"/>
    </row>
    <row r="62" spans="1:9" ht="51.75" customHeight="1">
      <c r="A62" s="233" t="s">
        <v>244</v>
      </c>
      <c r="B62" s="233"/>
      <c r="C62" s="233"/>
      <c r="D62" s="233"/>
      <c r="E62" s="233"/>
      <c r="F62" s="233"/>
      <c r="G62" s="233"/>
      <c r="H62" s="233"/>
      <c r="I62" s="233"/>
    </row>
    <row r="63" spans="1:9" ht="15.75" customHeight="1">
      <c r="A63" s="233" t="s">
        <v>180</v>
      </c>
      <c r="B63" s="233"/>
      <c r="C63" s="233"/>
      <c r="D63" s="233"/>
      <c r="E63" s="233"/>
      <c r="F63" s="233"/>
      <c r="G63" s="233"/>
      <c r="H63" s="233"/>
      <c r="I63" s="233"/>
    </row>
    <row r="64" spans="1:9">
      <c r="A64" s="144"/>
      <c r="B64" s="143"/>
      <c r="C64" s="143"/>
      <c r="D64" s="143"/>
      <c r="E64" s="143"/>
      <c r="F64" s="143"/>
      <c r="G64" s="143"/>
      <c r="H64" s="143"/>
      <c r="I64" s="143"/>
    </row>
    <row r="65" spans="1:9">
      <c r="A65" s="119" t="s">
        <v>111</v>
      </c>
      <c r="B65" s="143"/>
      <c r="C65" s="143"/>
      <c r="D65" s="143"/>
      <c r="E65" s="143"/>
      <c r="F65" s="143"/>
      <c r="G65" s="143"/>
      <c r="H65" s="143"/>
      <c r="I65" s="143"/>
    </row>
    <row r="66" spans="1:9" ht="36" customHeight="1">
      <c r="A66" s="233" t="s">
        <v>245</v>
      </c>
      <c r="B66" s="233"/>
      <c r="C66" s="233"/>
      <c r="D66" s="233"/>
      <c r="E66" s="233"/>
      <c r="F66" s="233"/>
      <c r="G66" s="233"/>
      <c r="H66" s="233"/>
      <c r="I66" s="233"/>
    </row>
    <row r="67" spans="1:9" ht="30.75" customHeight="1">
      <c r="A67" s="233" t="s">
        <v>209</v>
      </c>
      <c r="B67" s="233"/>
      <c r="C67" s="233"/>
      <c r="D67" s="233"/>
      <c r="E67" s="233"/>
      <c r="F67" s="233"/>
      <c r="G67" s="233"/>
      <c r="H67" s="233"/>
      <c r="I67" s="233"/>
    </row>
    <row r="68" spans="1:9" ht="30.75" customHeight="1">
      <c r="A68" s="233" t="s">
        <v>246</v>
      </c>
      <c r="B68" s="233"/>
      <c r="C68" s="233"/>
      <c r="D68" s="233"/>
      <c r="E68" s="233"/>
      <c r="F68" s="233"/>
      <c r="G68" s="233"/>
      <c r="H68" s="233"/>
      <c r="I68" s="233"/>
    </row>
    <row r="69" spans="1:9" ht="33.75" customHeight="1">
      <c r="A69" s="233" t="s">
        <v>181</v>
      </c>
      <c r="B69" s="233"/>
      <c r="C69" s="233"/>
      <c r="D69" s="233"/>
      <c r="E69" s="233"/>
      <c r="F69" s="233"/>
      <c r="G69" s="233"/>
      <c r="H69" s="233"/>
      <c r="I69" s="233"/>
    </row>
    <row r="70" spans="1:9" ht="18.75" customHeight="1">
      <c r="A70" s="233" t="s">
        <v>182</v>
      </c>
      <c r="B70" s="233"/>
      <c r="C70" s="233"/>
      <c r="D70" s="233"/>
      <c r="E70" s="233"/>
      <c r="F70" s="233"/>
      <c r="G70" s="233"/>
      <c r="H70" s="233"/>
      <c r="I70" s="233"/>
    </row>
    <row r="71" spans="1:9" ht="36" customHeight="1">
      <c r="A71" s="233" t="s">
        <v>183</v>
      </c>
      <c r="B71" s="233"/>
      <c r="C71" s="233"/>
      <c r="D71" s="233"/>
      <c r="E71" s="233"/>
      <c r="F71" s="233"/>
      <c r="G71" s="233"/>
      <c r="H71" s="233"/>
      <c r="I71" s="233"/>
    </row>
    <row r="72" spans="1:9">
      <c r="A72" s="121"/>
      <c r="B72" s="143"/>
      <c r="C72" s="143"/>
      <c r="D72" s="143"/>
      <c r="E72" s="143"/>
      <c r="F72" s="143"/>
      <c r="G72" s="143"/>
      <c r="H72" s="143"/>
      <c r="I72" s="143"/>
    </row>
    <row r="73" spans="1:9">
      <c r="A73" s="119" t="s">
        <v>148</v>
      </c>
      <c r="B73" s="143"/>
      <c r="C73" s="143"/>
      <c r="D73" s="143"/>
      <c r="E73" s="143"/>
      <c r="F73" s="143"/>
      <c r="G73" s="143"/>
      <c r="H73" s="143"/>
      <c r="I73" s="143"/>
    </row>
    <row r="74" spans="1:9" ht="24" customHeight="1">
      <c r="A74" s="233" t="s">
        <v>216</v>
      </c>
      <c r="B74" s="233"/>
      <c r="C74" s="233"/>
      <c r="D74" s="233"/>
      <c r="E74" s="233"/>
      <c r="F74" s="233"/>
      <c r="G74" s="233"/>
      <c r="H74" s="233"/>
      <c r="I74" s="233"/>
    </row>
    <row r="75" spans="1:9" ht="30.75" customHeight="1">
      <c r="A75" s="233" t="s">
        <v>224</v>
      </c>
      <c r="B75" s="233"/>
      <c r="C75" s="233"/>
      <c r="D75" s="233"/>
      <c r="E75" s="233"/>
      <c r="F75" s="233"/>
      <c r="G75" s="233"/>
      <c r="H75" s="233"/>
      <c r="I75" s="233"/>
    </row>
    <row r="76" spans="1:9" ht="25.5" customHeight="1">
      <c r="A76" s="233" t="s">
        <v>184</v>
      </c>
      <c r="B76" s="233"/>
      <c r="C76" s="233"/>
      <c r="D76" s="233"/>
      <c r="E76" s="233"/>
      <c r="F76" s="233"/>
      <c r="G76" s="233"/>
      <c r="H76" s="233"/>
      <c r="I76" s="233"/>
    </row>
    <row r="77" spans="1:9" ht="19.5" customHeight="1">
      <c r="A77" s="233" t="s">
        <v>185</v>
      </c>
      <c r="B77" s="233"/>
      <c r="C77" s="233"/>
      <c r="D77" s="233"/>
      <c r="E77" s="233"/>
      <c r="F77" s="233"/>
      <c r="G77" s="233"/>
      <c r="H77" s="233"/>
      <c r="I77" s="233"/>
    </row>
    <row r="78" spans="1:9" ht="18" customHeight="1">
      <c r="A78" s="144" t="s">
        <v>112</v>
      </c>
      <c r="B78" s="143"/>
      <c r="C78" s="143"/>
      <c r="D78" s="143"/>
      <c r="E78" s="143"/>
      <c r="F78" s="143"/>
      <c r="G78" s="143"/>
      <c r="H78" s="143"/>
      <c r="I78" s="143"/>
    </row>
    <row r="79" spans="1:9" ht="31.5" customHeight="1">
      <c r="A79" s="233" t="s">
        <v>186</v>
      </c>
      <c r="B79" s="233"/>
      <c r="C79" s="233"/>
      <c r="D79" s="233"/>
      <c r="E79" s="233"/>
      <c r="F79" s="233"/>
      <c r="G79" s="233"/>
      <c r="H79" s="233"/>
      <c r="I79" s="233"/>
    </row>
    <row r="80" spans="1:9" ht="32.25" customHeight="1">
      <c r="A80" s="233" t="s">
        <v>187</v>
      </c>
      <c r="B80" s="233"/>
      <c r="C80" s="233"/>
      <c r="D80" s="233"/>
      <c r="E80" s="233"/>
      <c r="F80" s="233"/>
      <c r="G80" s="233"/>
      <c r="H80" s="233"/>
      <c r="I80" s="233"/>
    </row>
    <row r="81" spans="1:9" ht="29.25" customHeight="1">
      <c r="A81" s="233" t="s">
        <v>188</v>
      </c>
      <c r="B81" s="233"/>
      <c r="C81" s="233"/>
      <c r="D81" s="233"/>
      <c r="E81" s="233"/>
      <c r="F81" s="233"/>
      <c r="G81" s="233"/>
      <c r="H81" s="233"/>
      <c r="I81" s="233"/>
    </row>
    <row r="82" spans="1:9" ht="29.25" customHeight="1">
      <c r="A82" s="233" t="s">
        <v>247</v>
      </c>
      <c r="B82" s="233"/>
      <c r="C82" s="233"/>
      <c r="D82" s="233"/>
      <c r="E82" s="233"/>
      <c r="F82" s="233"/>
      <c r="G82" s="233"/>
      <c r="H82" s="233"/>
      <c r="I82" s="233"/>
    </row>
    <row r="83" spans="1:9">
      <c r="A83" s="144"/>
      <c r="B83" s="143"/>
      <c r="C83" s="143"/>
      <c r="D83" s="143"/>
      <c r="E83" s="143"/>
      <c r="F83" s="143"/>
      <c r="G83" s="143"/>
      <c r="H83" s="143"/>
      <c r="I83" s="143"/>
    </row>
    <row r="84" spans="1:9">
      <c r="A84" s="119" t="s">
        <v>149</v>
      </c>
      <c r="B84" s="143"/>
      <c r="C84" s="143"/>
      <c r="D84" s="143"/>
      <c r="E84" s="143"/>
      <c r="F84" s="143"/>
      <c r="G84" s="143"/>
      <c r="H84" s="143"/>
      <c r="I84" s="143"/>
    </row>
    <row r="85" spans="1:9" ht="24.75" customHeight="1">
      <c r="A85" s="235" t="s">
        <v>225</v>
      </c>
      <c r="B85" s="235"/>
      <c r="C85" s="235"/>
      <c r="D85" s="235"/>
      <c r="E85" s="235"/>
      <c r="F85" s="235"/>
      <c r="G85" s="235"/>
      <c r="H85" s="235"/>
      <c r="I85" s="235"/>
    </row>
    <row r="86" spans="1:9" ht="24.75" customHeight="1">
      <c r="A86" s="233" t="s">
        <v>210</v>
      </c>
      <c r="B86" s="233"/>
      <c r="C86" s="233"/>
      <c r="D86" s="233"/>
      <c r="E86" s="233"/>
      <c r="F86" s="233"/>
      <c r="G86" s="233"/>
      <c r="H86" s="233"/>
      <c r="I86" s="233"/>
    </row>
    <row r="87" spans="1:9" ht="24.75" customHeight="1">
      <c r="A87" s="233" t="s">
        <v>189</v>
      </c>
      <c r="B87" s="233"/>
      <c r="C87" s="233"/>
      <c r="D87" s="233"/>
      <c r="E87" s="233"/>
      <c r="F87" s="233"/>
      <c r="G87" s="233"/>
      <c r="H87" s="233"/>
      <c r="I87" s="233"/>
    </row>
    <row r="88" spans="1:9" ht="24.75" customHeight="1">
      <c r="A88" s="233" t="s">
        <v>190</v>
      </c>
      <c r="B88" s="233"/>
      <c r="C88" s="233"/>
      <c r="D88" s="233"/>
      <c r="E88" s="233"/>
      <c r="F88" s="233"/>
      <c r="G88" s="233"/>
      <c r="H88" s="233"/>
      <c r="I88" s="233"/>
    </row>
    <row r="89" spans="1:9">
      <c r="A89" s="144" t="s">
        <v>102</v>
      </c>
      <c r="B89" s="143"/>
      <c r="C89" s="143"/>
      <c r="D89" s="143"/>
      <c r="E89" s="143"/>
      <c r="F89" s="143"/>
      <c r="G89" s="143"/>
      <c r="H89" s="143"/>
      <c r="I89" s="143"/>
    </row>
    <row r="90" spans="1:9">
      <c r="A90" s="120" t="s">
        <v>226</v>
      </c>
      <c r="B90" s="145"/>
      <c r="C90" s="145"/>
      <c r="D90" s="145"/>
      <c r="E90" s="143"/>
      <c r="F90" s="143"/>
      <c r="G90" s="143"/>
      <c r="H90" s="143"/>
      <c r="I90" s="143"/>
    </row>
    <row r="91" spans="1:9" ht="41.25" customHeight="1">
      <c r="A91" s="233" t="s">
        <v>211</v>
      </c>
      <c r="B91" s="233"/>
      <c r="C91" s="233"/>
      <c r="D91" s="233"/>
      <c r="E91" s="233"/>
      <c r="F91" s="233"/>
      <c r="G91" s="233"/>
      <c r="H91" s="233"/>
      <c r="I91" s="233"/>
    </row>
    <row r="92" spans="1:9" ht="22.5" customHeight="1">
      <c r="A92" s="233" t="s">
        <v>248</v>
      </c>
      <c r="B92" s="233"/>
      <c r="C92" s="233"/>
      <c r="D92" s="233"/>
      <c r="E92" s="233"/>
      <c r="F92" s="233"/>
      <c r="G92" s="233"/>
      <c r="H92" s="233"/>
      <c r="I92" s="233"/>
    </row>
    <row r="93" spans="1:9">
      <c r="A93" s="144"/>
      <c r="B93" s="143"/>
      <c r="C93" s="143"/>
      <c r="D93" s="143"/>
      <c r="E93" s="143"/>
      <c r="F93" s="143"/>
      <c r="G93" s="143"/>
      <c r="H93" s="143"/>
      <c r="I93" s="143"/>
    </row>
    <row r="94" spans="1:9" ht="45" customHeight="1">
      <c r="A94" s="235" t="s">
        <v>249</v>
      </c>
      <c r="B94" s="235"/>
      <c r="C94" s="235"/>
      <c r="D94" s="235"/>
      <c r="E94" s="235"/>
      <c r="F94" s="235"/>
      <c r="G94" s="235"/>
      <c r="H94" s="235"/>
      <c r="I94" s="235"/>
    </row>
    <row r="95" spans="1:9">
      <c r="A95" s="144"/>
      <c r="B95" s="143"/>
      <c r="C95" s="143"/>
      <c r="D95" s="143"/>
      <c r="E95" s="143"/>
      <c r="F95" s="143"/>
      <c r="G95" s="143"/>
      <c r="H95" s="143"/>
      <c r="I95" s="143"/>
    </row>
    <row r="96" spans="1:9" ht="27.75" customHeight="1">
      <c r="A96" s="235" t="s">
        <v>227</v>
      </c>
      <c r="B96" s="235"/>
      <c r="C96" s="235"/>
      <c r="D96" s="235"/>
      <c r="E96" s="235"/>
      <c r="F96" s="235"/>
      <c r="G96" s="235"/>
      <c r="H96" s="235"/>
      <c r="I96" s="235"/>
    </row>
    <row r="97" spans="1:13">
      <c r="A97" s="121"/>
      <c r="B97" s="143"/>
      <c r="C97" s="143"/>
      <c r="D97" s="143"/>
      <c r="E97" s="143"/>
      <c r="F97" s="143"/>
      <c r="G97" s="143"/>
      <c r="H97" s="143"/>
      <c r="I97" s="143"/>
    </row>
    <row r="98" spans="1:13">
      <c r="A98" s="119" t="s">
        <v>172</v>
      </c>
      <c r="B98" s="143"/>
      <c r="C98" s="143"/>
      <c r="D98" s="143"/>
      <c r="E98" s="143"/>
      <c r="F98" s="143"/>
      <c r="G98" s="143"/>
      <c r="H98" s="143"/>
      <c r="I98" s="143"/>
    </row>
    <row r="99" spans="1:13" ht="33" customHeight="1">
      <c r="A99" s="235" t="s">
        <v>228</v>
      </c>
      <c r="B99" s="235"/>
      <c r="C99" s="235"/>
      <c r="D99" s="235"/>
      <c r="E99" s="235"/>
      <c r="F99" s="235"/>
      <c r="G99" s="235"/>
      <c r="H99" s="235"/>
      <c r="I99" s="235"/>
    </row>
    <row r="100" spans="1:13">
      <c r="A100" s="144"/>
      <c r="B100" s="143"/>
      <c r="C100" s="143"/>
      <c r="D100" s="143"/>
      <c r="E100" s="143"/>
      <c r="F100" s="143"/>
      <c r="G100" s="143"/>
      <c r="H100" s="143"/>
      <c r="I100" s="143"/>
    </row>
    <row r="101" spans="1:13">
      <c r="A101" s="144" t="s">
        <v>173</v>
      </c>
      <c r="B101" s="143"/>
      <c r="C101" s="143"/>
      <c r="D101" s="143"/>
      <c r="E101" s="143"/>
      <c r="F101" s="143"/>
      <c r="G101" s="143"/>
      <c r="H101" s="143"/>
      <c r="I101" s="143"/>
    </row>
    <row r="102" spans="1:13" ht="29.25" customHeight="1">
      <c r="A102" s="235" t="s">
        <v>229</v>
      </c>
      <c r="B102" s="235"/>
      <c r="C102" s="235"/>
      <c r="D102" s="235"/>
      <c r="E102" s="235"/>
      <c r="F102" s="235"/>
      <c r="G102" s="235"/>
      <c r="H102" s="235"/>
      <c r="I102" s="235"/>
    </row>
    <row r="103" spans="1:13">
      <c r="A103" s="144"/>
      <c r="B103" s="143"/>
      <c r="C103" s="143"/>
      <c r="D103" s="143"/>
      <c r="E103" s="143"/>
      <c r="F103" s="143"/>
      <c r="G103" s="143"/>
      <c r="H103" s="143"/>
      <c r="I103" s="143"/>
    </row>
    <row r="104" spans="1:13">
      <c r="A104" s="144"/>
      <c r="B104" s="143"/>
      <c r="C104" s="143"/>
      <c r="D104" s="143"/>
      <c r="E104" s="143"/>
      <c r="F104" s="143"/>
      <c r="G104" s="143"/>
      <c r="H104" s="143"/>
      <c r="I104" s="143"/>
    </row>
    <row r="105" spans="1:13">
      <c r="A105" s="119" t="s">
        <v>174</v>
      </c>
      <c r="B105" s="143"/>
      <c r="C105" s="143"/>
      <c r="D105" s="143"/>
      <c r="E105" s="143"/>
      <c r="F105" s="143"/>
      <c r="G105" s="143"/>
      <c r="H105" s="143"/>
      <c r="I105" s="143"/>
    </row>
    <row r="106" spans="1:13" ht="78.75" customHeight="1">
      <c r="A106" s="235" t="s">
        <v>230</v>
      </c>
      <c r="B106" s="235"/>
      <c r="C106" s="235"/>
      <c r="D106" s="235"/>
      <c r="E106" s="235"/>
      <c r="F106" s="235"/>
      <c r="G106" s="235"/>
      <c r="H106" s="235"/>
      <c r="I106" s="235"/>
    </row>
    <row r="107" spans="1:13">
      <c r="A107" s="144"/>
      <c r="B107" s="143"/>
      <c r="C107" s="143"/>
      <c r="D107" s="143"/>
      <c r="E107" s="143"/>
      <c r="F107" s="143"/>
      <c r="G107" s="143"/>
      <c r="H107" s="143"/>
      <c r="I107" s="143"/>
    </row>
    <row r="108" spans="1:13" ht="30.75" customHeight="1">
      <c r="A108" s="234" t="s">
        <v>231</v>
      </c>
      <c r="B108" s="234"/>
      <c r="C108" s="234"/>
      <c r="D108" s="234"/>
      <c r="E108" s="234"/>
      <c r="F108" s="234"/>
      <c r="G108" s="234"/>
      <c r="H108" s="234"/>
      <c r="I108" s="234"/>
    </row>
    <row r="109" spans="1:13">
      <c r="A109" s="144"/>
      <c r="B109" s="143"/>
      <c r="C109" s="143"/>
      <c r="D109" s="143"/>
      <c r="E109" s="143"/>
      <c r="F109" s="143"/>
      <c r="G109" s="143"/>
      <c r="H109" s="143"/>
      <c r="I109" s="143"/>
    </row>
    <row r="110" spans="1:13" ht="26.25" customHeight="1">
      <c r="A110" s="235" t="s">
        <v>191</v>
      </c>
      <c r="B110" s="233"/>
      <c r="C110" s="233"/>
      <c r="D110" s="233"/>
      <c r="E110" s="233"/>
      <c r="F110" s="233"/>
      <c r="G110" s="233"/>
      <c r="H110" s="233"/>
      <c r="I110" s="233"/>
    </row>
    <row r="111" spans="1:13" ht="26.25" customHeight="1">
      <c r="A111" s="233" t="s">
        <v>192</v>
      </c>
      <c r="B111" s="233"/>
      <c r="C111" s="233"/>
      <c r="D111" s="233"/>
      <c r="E111" s="233"/>
      <c r="F111" s="233"/>
      <c r="G111" s="233"/>
      <c r="H111" s="233"/>
      <c r="I111" s="233"/>
      <c r="J111" s="14"/>
      <c r="K111" s="14"/>
      <c r="L111" s="14"/>
      <c r="M111" s="14"/>
    </row>
    <row r="112" spans="1:13" ht="26.25" customHeight="1">
      <c r="A112" s="233" t="s">
        <v>196</v>
      </c>
      <c r="B112" s="233"/>
      <c r="C112" s="233"/>
      <c r="D112" s="233"/>
      <c r="E112" s="233"/>
      <c r="F112" s="233"/>
      <c r="G112" s="233"/>
      <c r="H112" s="233"/>
      <c r="I112" s="233"/>
      <c r="J112" s="14"/>
      <c r="K112" s="14"/>
    </row>
    <row r="113" spans="1:9" ht="46.5" customHeight="1">
      <c r="A113" s="233" t="s">
        <v>195</v>
      </c>
      <c r="B113" s="233"/>
      <c r="C113" s="233"/>
      <c r="D113" s="233"/>
      <c r="E113" s="233"/>
      <c r="F113" s="233"/>
      <c r="G113" s="233"/>
      <c r="H113" s="233"/>
      <c r="I113" s="233"/>
    </row>
    <row r="114" spans="1:9" ht="19.5" customHeight="1">
      <c r="A114" s="235" t="s">
        <v>113</v>
      </c>
      <c r="B114" s="235"/>
      <c r="C114" s="235"/>
      <c r="D114" s="235"/>
      <c r="E114" s="235"/>
      <c r="F114" s="235"/>
      <c r="G114" s="235"/>
      <c r="H114" s="235"/>
      <c r="I114" s="235"/>
    </row>
    <row r="115" spans="1:9" ht="19.5" customHeight="1">
      <c r="A115" s="233" t="s">
        <v>193</v>
      </c>
      <c r="B115" s="233"/>
      <c r="C115" s="233"/>
      <c r="D115" s="233"/>
      <c r="E115" s="233"/>
      <c r="F115" s="233"/>
      <c r="G115" s="233"/>
      <c r="H115" s="233"/>
      <c r="I115" s="233"/>
    </row>
    <row r="116" spans="1:9" ht="19.5" customHeight="1">
      <c r="A116" s="233" t="s">
        <v>147</v>
      </c>
      <c r="B116" s="233"/>
      <c r="C116" s="233"/>
      <c r="D116" s="233"/>
      <c r="E116" s="233"/>
      <c r="F116" s="233"/>
      <c r="G116" s="233"/>
      <c r="H116" s="233"/>
      <c r="I116" s="233"/>
    </row>
    <row r="117" spans="1:9" ht="19.5" customHeight="1">
      <c r="A117" s="233" t="s">
        <v>197</v>
      </c>
      <c r="B117" s="233"/>
      <c r="C117" s="233"/>
      <c r="D117" s="233"/>
      <c r="E117" s="233"/>
      <c r="F117" s="233"/>
      <c r="G117" s="233"/>
      <c r="H117" s="233"/>
      <c r="I117" s="233"/>
    </row>
    <row r="118" spans="1:9" ht="19.5" customHeight="1">
      <c r="A118" s="233" t="s">
        <v>194</v>
      </c>
      <c r="B118" s="233"/>
      <c r="C118" s="233"/>
      <c r="D118" s="233"/>
      <c r="E118" s="233"/>
      <c r="F118" s="233"/>
      <c r="G118" s="233"/>
      <c r="H118" s="233"/>
      <c r="I118" s="233"/>
    </row>
    <row r="119" spans="1:9">
      <c r="A119" s="122"/>
    </row>
  </sheetData>
  <mergeCells count="70">
    <mergeCell ref="A113:I113"/>
    <mergeCell ref="A10:I10"/>
    <mergeCell ref="A3:I3"/>
    <mergeCell ref="A6:I6"/>
    <mergeCell ref="A8:I8"/>
    <mergeCell ref="A30:I30"/>
    <mergeCell ref="A13:I13"/>
    <mergeCell ref="A14:I14"/>
    <mergeCell ref="A16:I16"/>
    <mergeCell ref="A12:I12"/>
    <mergeCell ref="A18:I18"/>
    <mergeCell ref="A28:I28"/>
    <mergeCell ref="A20:I20"/>
    <mergeCell ref="A21:I21"/>
    <mergeCell ref="A23:I23"/>
    <mergeCell ref="A25:I25"/>
    <mergeCell ref="A45:I45"/>
    <mergeCell ref="A46:I46"/>
    <mergeCell ref="A47:I47"/>
    <mergeCell ref="A9:I9"/>
    <mergeCell ref="A15:I15"/>
    <mergeCell ref="A31:I31"/>
    <mergeCell ref="A41:I41"/>
    <mergeCell ref="A42:I42"/>
    <mergeCell ref="A39:I39"/>
    <mergeCell ref="A48:I48"/>
    <mergeCell ref="A52:I52"/>
    <mergeCell ref="A53:I53"/>
    <mergeCell ref="A54:I54"/>
    <mergeCell ref="A55:I55"/>
    <mergeCell ref="A56:I56"/>
    <mergeCell ref="A58:I58"/>
    <mergeCell ref="A62:I62"/>
    <mergeCell ref="A63:I63"/>
    <mergeCell ref="A66:I66"/>
    <mergeCell ref="A67:I67"/>
    <mergeCell ref="A68:I68"/>
    <mergeCell ref="A69:I69"/>
    <mergeCell ref="A70:I70"/>
    <mergeCell ref="A71:I71"/>
    <mergeCell ref="A74:I74"/>
    <mergeCell ref="A75:I75"/>
    <mergeCell ref="A76:I76"/>
    <mergeCell ref="A77:I77"/>
    <mergeCell ref="A87:I87"/>
    <mergeCell ref="A86:I86"/>
    <mergeCell ref="A88:I88"/>
    <mergeCell ref="A91:I91"/>
    <mergeCell ref="A92:I92"/>
    <mergeCell ref="A79:I79"/>
    <mergeCell ref="A80:I80"/>
    <mergeCell ref="A81:I81"/>
    <mergeCell ref="A82:I82"/>
    <mergeCell ref="A85:I85"/>
    <mergeCell ref="A1:I1"/>
    <mergeCell ref="A4:I4"/>
    <mergeCell ref="A116:I116"/>
    <mergeCell ref="A117:I117"/>
    <mergeCell ref="A118:I118"/>
    <mergeCell ref="A115:I115"/>
    <mergeCell ref="A108:I108"/>
    <mergeCell ref="A110:I110"/>
    <mergeCell ref="A111:I111"/>
    <mergeCell ref="A112:I112"/>
    <mergeCell ref="A114:I114"/>
    <mergeCell ref="A94:I94"/>
    <mergeCell ref="A96:I96"/>
    <mergeCell ref="A99:I99"/>
    <mergeCell ref="A102:I102"/>
    <mergeCell ref="A106:I106"/>
  </mergeCell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68"/>
  <sheetViews>
    <sheetView tabSelected="1" workbookViewId="0">
      <selection sqref="A1:H1"/>
    </sheetView>
  </sheetViews>
  <sheetFormatPr defaultRowHeight="15"/>
  <cols>
    <col min="1" max="1" width="11.5703125" customWidth="1"/>
    <col min="2" max="2" width="37.7109375" customWidth="1"/>
    <col min="3" max="3" width="8.5703125" customWidth="1"/>
    <col min="4" max="5" width="10.5703125" customWidth="1"/>
    <col min="6" max="6" width="10.140625" customWidth="1"/>
    <col min="7" max="7" width="9.5703125" customWidth="1"/>
    <col min="8" max="8" width="1.5703125" customWidth="1"/>
  </cols>
  <sheetData>
    <row r="1" spans="1:8" ht="15.75">
      <c r="A1" s="293" t="s">
        <v>114</v>
      </c>
      <c r="B1" s="293"/>
      <c r="C1" s="293"/>
      <c r="D1" s="293"/>
      <c r="E1" s="293"/>
      <c r="F1" s="293"/>
      <c r="G1" s="293"/>
      <c r="H1" s="293"/>
    </row>
    <row r="2" spans="1:8" ht="15.75">
      <c r="A2" s="11"/>
    </row>
    <row r="3" spans="1:8" ht="27.75" customHeight="1">
      <c r="A3" s="243" t="s">
        <v>266</v>
      </c>
      <c r="B3" s="243"/>
      <c r="C3" s="243"/>
      <c r="D3" s="243"/>
      <c r="E3" s="243"/>
      <c r="F3" s="243"/>
      <c r="G3" s="243"/>
      <c r="H3" s="243"/>
    </row>
    <row r="4" spans="1:8" ht="15.75">
      <c r="A4" s="243" t="s">
        <v>150</v>
      </c>
      <c r="B4" s="243"/>
      <c r="C4" s="243"/>
      <c r="D4" s="243"/>
      <c r="E4" s="243"/>
      <c r="F4" s="243"/>
      <c r="G4" s="243"/>
      <c r="H4" s="243"/>
    </row>
    <row r="5" spans="1:8" ht="15.75">
      <c r="A5" s="299" t="s">
        <v>115</v>
      </c>
      <c r="B5" s="299"/>
      <c r="C5" s="299"/>
      <c r="D5" s="299"/>
      <c r="E5" s="299"/>
      <c r="F5" s="299"/>
      <c r="G5" s="299"/>
      <c r="H5" s="299"/>
    </row>
    <row r="6" spans="1:8">
      <c r="A6" s="300" t="s">
        <v>116</v>
      </c>
      <c r="B6" s="301"/>
      <c r="C6" s="301"/>
      <c r="D6" s="301"/>
      <c r="E6" s="301"/>
      <c r="F6" s="301"/>
      <c r="G6" s="301"/>
      <c r="H6" s="302"/>
    </row>
    <row r="7" spans="1:8">
      <c r="A7" s="303" t="s">
        <v>232</v>
      </c>
      <c r="B7" s="304"/>
      <c r="C7" s="304"/>
      <c r="D7" s="304"/>
      <c r="E7" s="304"/>
      <c r="F7" s="304"/>
      <c r="G7" s="304"/>
      <c r="H7" s="305"/>
    </row>
    <row r="8" spans="1:8">
      <c r="A8" s="303" t="s">
        <v>233</v>
      </c>
      <c r="B8" s="304"/>
      <c r="C8" s="304"/>
      <c r="D8" s="304"/>
      <c r="E8" s="304"/>
      <c r="F8" s="304"/>
      <c r="G8" s="304"/>
      <c r="H8" s="305"/>
    </row>
    <row r="9" spans="1:8">
      <c r="A9" s="303" t="s">
        <v>234</v>
      </c>
      <c r="B9" s="304"/>
      <c r="C9" s="304"/>
      <c r="D9" s="304"/>
      <c r="E9" s="304"/>
      <c r="F9" s="304"/>
      <c r="G9" s="304"/>
      <c r="H9" s="305"/>
    </row>
    <row r="10" spans="1:8">
      <c r="A10" s="296" t="s">
        <v>235</v>
      </c>
      <c r="B10" s="297"/>
      <c r="C10" s="297"/>
      <c r="D10" s="297"/>
      <c r="E10" s="297"/>
      <c r="F10" s="297"/>
      <c r="G10" s="297"/>
      <c r="H10" s="298"/>
    </row>
    <row r="11" spans="1:8" ht="20.25" customHeight="1">
      <c r="A11" s="281" t="s">
        <v>236</v>
      </c>
      <c r="B11" s="282"/>
      <c r="C11" s="282"/>
      <c r="D11" s="282"/>
      <c r="E11" s="282"/>
      <c r="F11" s="282"/>
      <c r="G11" s="282"/>
      <c r="H11" s="283"/>
    </row>
    <row r="12" spans="1:8" ht="15" customHeight="1">
      <c r="A12" s="284" t="s">
        <v>117</v>
      </c>
      <c r="B12" s="285"/>
      <c r="C12" s="285"/>
      <c r="D12" s="285"/>
      <c r="E12" s="285"/>
      <c r="F12" s="285"/>
      <c r="G12" s="285"/>
      <c r="H12" s="286"/>
    </row>
    <row r="13" spans="1:8">
      <c r="A13" s="294" t="s">
        <v>151</v>
      </c>
      <c r="B13" s="295"/>
      <c r="C13" s="295"/>
      <c r="D13" s="295"/>
      <c r="E13" s="295"/>
      <c r="F13" s="295"/>
      <c r="G13" s="295"/>
      <c r="H13" s="146"/>
    </row>
    <row r="14" spans="1:8">
      <c r="A14" s="287" t="s">
        <v>152</v>
      </c>
      <c r="B14" s="288"/>
      <c r="C14" s="288"/>
      <c r="D14" s="288"/>
      <c r="E14" s="288"/>
      <c r="F14" s="288"/>
      <c r="G14" s="288"/>
      <c r="H14" s="289"/>
    </row>
    <row r="15" spans="1:8">
      <c r="A15" s="264" t="s">
        <v>118</v>
      </c>
      <c r="B15" s="264"/>
      <c r="C15" s="264"/>
      <c r="D15" s="264"/>
      <c r="E15" s="264"/>
      <c r="F15" s="264"/>
      <c r="G15" s="264"/>
      <c r="H15" s="264"/>
    </row>
    <row r="16" spans="1:8">
      <c r="A16" s="255" t="s">
        <v>119</v>
      </c>
      <c r="B16" s="255"/>
      <c r="C16" s="255"/>
      <c r="D16" s="255"/>
      <c r="E16" s="257" t="s">
        <v>153</v>
      </c>
      <c r="F16" s="257"/>
      <c r="G16" s="257"/>
      <c r="H16" s="257"/>
    </row>
    <row r="17" spans="1:8" ht="35.25" customHeight="1">
      <c r="A17" s="255"/>
      <c r="B17" s="255"/>
      <c r="C17" s="255"/>
      <c r="D17" s="255"/>
      <c r="E17" s="156" t="s">
        <v>165</v>
      </c>
      <c r="F17" s="156" t="s">
        <v>161</v>
      </c>
      <c r="G17" s="262" t="s">
        <v>162</v>
      </c>
      <c r="H17" s="263"/>
    </row>
    <row r="18" spans="1:8" ht="378.75" customHeight="1">
      <c r="A18" s="290" t="s">
        <v>255</v>
      </c>
      <c r="B18" s="290"/>
      <c r="C18" s="290"/>
      <c r="D18" s="290"/>
      <c r="E18" s="148">
        <v>2442745</v>
      </c>
      <c r="F18" s="148">
        <v>48259</v>
      </c>
      <c r="G18" s="291">
        <v>2491004</v>
      </c>
      <c r="H18" s="291"/>
    </row>
    <row r="19" spans="1:8" ht="328.5" customHeight="1">
      <c r="A19" s="292" t="s">
        <v>256</v>
      </c>
      <c r="B19" s="292"/>
      <c r="C19" s="292"/>
      <c r="D19" s="292"/>
      <c r="E19" s="292"/>
      <c r="F19" s="292"/>
      <c r="G19" s="292"/>
      <c r="H19" s="292"/>
    </row>
    <row r="20" spans="1:8">
      <c r="A20" s="264" t="s">
        <v>120</v>
      </c>
      <c r="B20" s="264"/>
      <c r="C20" s="264"/>
      <c r="D20" s="264"/>
      <c r="E20" s="264"/>
      <c r="F20" s="264"/>
      <c r="G20" s="264"/>
      <c r="H20" s="264"/>
    </row>
    <row r="21" spans="1:8">
      <c r="A21" s="271" t="s">
        <v>119</v>
      </c>
      <c r="B21" s="272"/>
      <c r="C21" s="272"/>
      <c r="D21" s="272"/>
      <c r="E21" s="257" t="s">
        <v>153</v>
      </c>
      <c r="F21" s="257"/>
      <c r="G21" s="257"/>
      <c r="H21" s="257"/>
    </row>
    <row r="22" spans="1:8" ht="60">
      <c r="A22" s="271"/>
      <c r="B22" s="272"/>
      <c r="C22" s="272"/>
      <c r="D22" s="272"/>
      <c r="E22" s="147" t="s">
        <v>165</v>
      </c>
      <c r="F22" s="147" t="s">
        <v>161</v>
      </c>
      <c r="G22" s="261" t="s">
        <v>162</v>
      </c>
      <c r="H22" s="273"/>
    </row>
    <row r="23" spans="1:8" ht="93" customHeight="1">
      <c r="A23" s="274" t="s">
        <v>121</v>
      </c>
      <c r="B23" s="275"/>
      <c r="C23" s="275"/>
      <c r="D23" s="276"/>
      <c r="E23" s="280">
        <v>7861</v>
      </c>
      <c r="F23" s="270">
        <v>0</v>
      </c>
      <c r="G23" s="270">
        <v>7861</v>
      </c>
      <c r="H23" s="270"/>
    </row>
    <row r="24" spans="1:8" ht="98.25" customHeight="1">
      <c r="A24" s="277" t="s">
        <v>198</v>
      </c>
      <c r="B24" s="278"/>
      <c r="C24" s="278"/>
      <c r="D24" s="279"/>
      <c r="E24" s="280"/>
      <c r="F24" s="270"/>
      <c r="G24" s="270"/>
      <c r="H24" s="270"/>
    </row>
    <row r="25" spans="1:8" ht="25.5" customHeight="1">
      <c r="A25" s="266" t="s">
        <v>122</v>
      </c>
      <c r="B25" s="267"/>
      <c r="C25" s="267"/>
      <c r="D25" s="267"/>
      <c r="E25" s="267"/>
      <c r="F25" s="267"/>
      <c r="G25" s="267"/>
      <c r="H25" s="268"/>
    </row>
    <row r="26" spans="1:8">
      <c r="A26" s="255" t="s">
        <v>119</v>
      </c>
      <c r="B26" s="255"/>
      <c r="C26" s="255"/>
      <c r="D26" s="255"/>
      <c r="E26" s="257" t="s">
        <v>153</v>
      </c>
      <c r="F26" s="257"/>
      <c r="G26" s="257"/>
      <c r="H26" s="257"/>
    </row>
    <row r="27" spans="1:8" ht="28.5">
      <c r="A27" s="255"/>
      <c r="B27" s="255"/>
      <c r="C27" s="255"/>
      <c r="D27" s="255"/>
      <c r="E27" s="156" t="s">
        <v>165</v>
      </c>
      <c r="F27" s="156" t="s">
        <v>161</v>
      </c>
      <c r="G27" s="262" t="s">
        <v>162</v>
      </c>
      <c r="H27" s="263"/>
    </row>
    <row r="28" spans="1:8" ht="43.5" customHeight="1">
      <c r="A28" s="269" t="s">
        <v>123</v>
      </c>
      <c r="B28" s="269"/>
      <c r="C28" s="269"/>
      <c r="D28" s="269"/>
      <c r="E28" s="270">
        <v>2167</v>
      </c>
      <c r="F28" s="270">
        <v>0</v>
      </c>
      <c r="G28" s="270">
        <v>2167</v>
      </c>
      <c r="H28" s="270"/>
    </row>
    <row r="29" spans="1:8" ht="87.75" customHeight="1">
      <c r="A29" s="269" t="s">
        <v>199</v>
      </c>
      <c r="B29" s="269"/>
      <c r="C29" s="269"/>
      <c r="D29" s="269"/>
      <c r="E29" s="270"/>
      <c r="F29" s="270"/>
      <c r="G29" s="270"/>
      <c r="H29" s="270"/>
    </row>
    <row r="30" spans="1:8" ht="51.75" customHeight="1">
      <c r="A30" s="150"/>
      <c r="B30" s="150"/>
      <c r="C30" s="150"/>
      <c r="D30" s="150"/>
      <c r="E30" s="164"/>
      <c r="F30" s="164"/>
      <c r="G30" s="164"/>
      <c r="H30" s="164"/>
    </row>
    <row r="31" spans="1:8" ht="9" customHeight="1">
      <c r="A31" s="150"/>
      <c r="B31" s="150"/>
      <c r="C31" s="150"/>
      <c r="D31" s="150"/>
      <c r="E31" s="164"/>
      <c r="F31" s="164"/>
      <c r="G31" s="164"/>
      <c r="H31" s="164"/>
    </row>
    <row r="32" spans="1:8">
      <c r="A32" s="264" t="s">
        <v>124</v>
      </c>
      <c r="B32" s="264"/>
      <c r="C32" s="264"/>
      <c r="D32" s="264"/>
      <c r="E32" s="264"/>
      <c r="F32" s="264"/>
      <c r="G32" s="264"/>
      <c r="H32" s="264"/>
    </row>
    <row r="33" spans="1:8">
      <c r="A33" s="255" t="s">
        <v>119</v>
      </c>
      <c r="B33" s="255"/>
      <c r="C33" s="255"/>
      <c r="D33" s="261"/>
      <c r="E33" s="257" t="s">
        <v>153</v>
      </c>
      <c r="F33" s="257"/>
      <c r="G33" s="257"/>
      <c r="H33" s="257"/>
    </row>
    <row r="34" spans="1:8" ht="28.5">
      <c r="A34" s="255"/>
      <c r="B34" s="255"/>
      <c r="C34" s="255"/>
      <c r="D34" s="261"/>
      <c r="E34" s="156" t="s">
        <v>165</v>
      </c>
      <c r="F34" s="156" t="s">
        <v>161</v>
      </c>
      <c r="G34" s="262" t="s">
        <v>162</v>
      </c>
      <c r="H34" s="263"/>
    </row>
    <row r="35" spans="1:8" ht="81.75" customHeight="1">
      <c r="A35" s="265" t="s">
        <v>200</v>
      </c>
      <c r="B35" s="247"/>
      <c r="C35" s="247"/>
      <c r="D35" s="247"/>
      <c r="E35" s="151">
        <v>5601</v>
      </c>
      <c r="F35" s="151">
        <v>0</v>
      </c>
      <c r="G35" s="260">
        <v>5601</v>
      </c>
      <c r="H35" s="260"/>
    </row>
    <row r="36" spans="1:8" ht="25.5" customHeight="1">
      <c r="A36" s="264" t="s">
        <v>125</v>
      </c>
      <c r="B36" s="264"/>
      <c r="C36" s="264"/>
      <c r="D36" s="264"/>
      <c r="E36" s="264"/>
      <c r="F36" s="264"/>
      <c r="G36" s="264"/>
      <c r="H36" s="264"/>
    </row>
    <row r="37" spans="1:8">
      <c r="A37" s="255" t="s">
        <v>119</v>
      </c>
      <c r="B37" s="255"/>
      <c r="C37" s="255"/>
      <c r="D37" s="255"/>
      <c r="E37" s="257" t="s">
        <v>153</v>
      </c>
      <c r="F37" s="257"/>
      <c r="G37" s="257"/>
      <c r="H37" s="257"/>
    </row>
    <row r="38" spans="1:8" ht="28.5">
      <c r="A38" s="255"/>
      <c r="B38" s="255"/>
      <c r="C38" s="255"/>
      <c r="D38" s="255"/>
      <c r="E38" s="156" t="s">
        <v>165</v>
      </c>
      <c r="F38" s="156" t="s">
        <v>161</v>
      </c>
      <c r="G38" s="262" t="s">
        <v>162</v>
      </c>
      <c r="H38" s="263"/>
    </row>
    <row r="39" spans="1:8" ht="359.25" customHeight="1">
      <c r="A39" s="258" t="s">
        <v>214</v>
      </c>
      <c r="B39" s="259"/>
      <c r="C39" s="259"/>
      <c r="D39" s="259"/>
      <c r="E39" s="151">
        <v>21369</v>
      </c>
      <c r="F39" s="151">
        <v>640</v>
      </c>
      <c r="G39" s="260">
        <v>22009</v>
      </c>
      <c r="H39" s="260"/>
    </row>
    <row r="40" spans="1:8" ht="38.25" customHeight="1">
      <c r="A40" s="264" t="s">
        <v>126</v>
      </c>
      <c r="B40" s="264"/>
      <c r="C40" s="264"/>
      <c r="D40" s="264"/>
      <c r="E40" s="264"/>
      <c r="F40" s="264"/>
      <c r="G40" s="264"/>
      <c r="H40" s="264"/>
    </row>
    <row r="41" spans="1:8">
      <c r="A41" s="255" t="s">
        <v>119</v>
      </c>
      <c r="B41" s="255"/>
      <c r="C41" s="255"/>
      <c r="D41" s="255"/>
      <c r="E41" s="257" t="s">
        <v>153</v>
      </c>
      <c r="F41" s="257"/>
      <c r="G41" s="257"/>
      <c r="H41" s="257"/>
    </row>
    <row r="42" spans="1:8" ht="28.5">
      <c r="A42" s="255"/>
      <c r="B42" s="255"/>
      <c r="C42" s="255"/>
      <c r="D42" s="255"/>
      <c r="E42" s="156" t="s">
        <v>165</v>
      </c>
      <c r="F42" s="156" t="s">
        <v>161</v>
      </c>
      <c r="G42" s="262" t="s">
        <v>162</v>
      </c>
      <c r="H42" s="263"/>
    </row>
    <row r="43" spans="1:8" ht="192" customHeight="1">
      <c r="A43" s="246" t="s">
        <v>257</v>
      </c>
      <c r="B43" s="246"/>
      <c r="C43" s="246"/>
      <c r="D43" s="246"/>
      <c r="E43" s="149">
        <v>11415</v>
      </c>
      <c r="F43" s="149">
        <v>333</v>
      </c>
      <c r="G43" s="249">
        <v>11748</v>
      </c>
      <c r="H43" s="250"/>
    </row>
    <row r="44" spans="1:8" ht="19.5" customHeight="1">
      <c r="A44" s="150"/>
      <c r="B44" s="150"/>
      <c r="C44" s="150"/>
      <c r="D44" s="150"/>
      <c r="E44" s="160"/>
      <c r="F44" s="160"/>
      <c r="G44" s="161"/>
      <c r="H44" s="161"/>
    </row>
    <row r="45" spans="1:8" ht="20.25" hidden="1" customHeight="1">
      <c r="A45" s="150"/>
      <c r="B45" s="150"/>
      <c r="C45" s="150"/>
      <c r="D45" s="150"/>
      <c r="E45" s="160"/>
      <c r="F45" s="160"/>
      <c r="G45" s="161"/>
      <c r="H45" s="161"/>
    </row>
    <row r="46" spans="1:8" ht="1.5" hidden="1" customHeight="1">
      <c r="A46" s="247"/>
      <c r="B46" s="247"/>
      <c r="C46" s="247"/>
      <c r="D46" s="247"/>
      <c r="E46" s="248"/>
      <c r="F46" s="248"/>
      <c r="G46" s="248"/>
      <c r="H46" s="248"/>
    </row>
    <row r="47" spans="1:8" hidden="1">
      <c r="A47" s="247"/>
      <c r="B47" s="247"/>
      <c r="C47" s="247"/>
      <c r="D47" s="247"/>
      <c r="E47" s="248"/>
      <c r="F47" s="248"/>
      <c r="G47" s="248"/>
      <c r="H47" s="248"/>
    </row>
    <row r="48" spans="1:8" hidden="1">
      <c r="A48" s="247"/>
      <c r="B48" s="247"/>
      <c r="C48" s="247"/>
      <c r="D48" s="247"/>
      <c r="E48" s="248"/>
      <c r="F48" s="248"/>
      <c r="G48" s="248"/>
      <c r="H48" s="248"/>
    </row>
    <row r="49" spans="1:8">
      <c r="A49" s="248"/>
      <c r="B49" s="248"/>
      <c r="C49" s="248"/>
      <c r="D49" s="248"/>
      <c r="E49" s="248"/>
      <c r="F49" s="248"/>
      <c r="G49" s="248"/>
      <c r="H49" s="248"/>
    </row>
    <row r="50" spans="1:8">
      <c r="A50" s="252" t="s">
        <v>127</v>
      </c>
      <c r="B50" s="252"/>
      <c r="C50" s="252"/>
      <c r="D50" s="252"/>
      <c r="E50" s="248"/>
      <c r="F50" s="248"/>
      <c r="G50" s="248"/>
      <c r="H50" s="248"/>
    </row>
    <row r="51" spans="1:8" ht="44.25" customHeight="1">
      <c r="A51" s="157"/>
      <c r="B51" s="158" t="s">
        <v>128</v>
      </c>
      <c r="C51" s="159" t="s">
        <v>129</v>
      </c>
      <c r="D51" s="256" t="s">
        <v>130</v>
      </c>
      <c r="E51" s="256"/>
      <c r="F51" s="256" t="s">
        <v>131</v>
      </c>
      <c r="G51" s="256"/>
      <c r="H51" s="152"/>
    </row>
    <row r="52" spans="1:8" ht="99" customHeight="1">
      <c r="A52" s="153" t="s">
        <v>132</v>
      </c>
      <c r="B52" s="153" t="s">
        <v>212</v>
      </c>
      <c r="C52" s="147" t="s">
        <v>133</v>
      </c>
      <c r="D52" s="255">
        <v>558</v>
      </c>
      <c r="E52" s="255"/>
      <c r="F52" s="257">
        <v>548</v>
      </c>
      <c r="G52" s="257"/>
      <c r="H52" s="152"/>
    </row>
    <row r="53" spans="1:8" ht="42" customHeight="1">
      <c r="A53" s="153" t="s">
        <v>134</v>
      </c>
      <c r="B53" s="153" t="s">
        <v>154</v>
      </c>
      <c r="C53" s="147" t="s">
        <v>133</v>
      </c>
      <c r="D53" s="255">
        <v>121</v>
      </c>
      <c r="E53" s="255"/>
      <c r="F53" s="257">
        <v>90</v>
      </c>
      <c r="G53" s="257"/>
      <c r="H53" s="152"/>
    </row>
    <row r="54" spans="1:8" ht="141.75" customHeight="1">
      <c r="A54" s="153" t="s">
        <v>135</v>
      </c>
      <c r="B54" s="153" t="s">
        <v>201</v>
      </c>
      <c r="C54" s="147" t="s">
        <v>133</v>
      </c>
      <c r="D54" s="255">
        <v>127</v>
      </c>
      <c r="E54" s="255"/>
      <c r="F54" s="257">
        <v>128</v>
      </c>
      <c r="G54" s="257"/>
      <c r="H54" s="152"/>
    </row>
    <row r="55" spans="1:8" ht="57" customHeight="1">
      <c r="A55" s="153" t="s">
        <v>136</v>
      </c>
      <c r="B55" s="153" t="s">
        <v>137</v>
      </c>
      <c r="C55" s="147" t="s">
        <v>133</v>
      </c>
      <c r="D55" s="255">
        <v>23</v>
      </c>
      <c r="E55" s="255"/>
      <c r="F55" s="257">
        <v>22</v>
      </c>
      <c r="G55" s="257"/>
      <c r="H55" s="152"/>
    </row>
    <row r="56" spans="1:8" ht="90">
      <c r="A56" s="153" t="s">
        <v>138</v>
      </c>
      <c r="B56" s="153" t="s">
        <v>139</v>
      </c>
      <c r="C56" s="147" t="s">
        <v>133</v>
      </c>
      <c r="D56" s="255">
        <v>17</v>
      </c>
      <c r="E56" s="255"/>
      <c r="F56" s="257">
        <v>17</v>
      </c>
      <c r="G56" s="257"/>
      <c r="H56" s="152"/>
    </row>
    <row r="57" spans="1:8" ht="45">
      <c r="A57" s="253" t="s">
        <v>140</v>
      </c>
      <c r="B57" s="154" t="s">
        <v>141</v>
      </c>
      <c r="C57" s="254" t="s">
        <v>133</v>
      </c>
      <c r="D57" s="254">
        <v>27</v>
      </c>
      <c r="E57" s="254"/>
      <c r="F57" s="306">
        <v>29</v>
      </c>
      <c r="G57" s="306"/>
      <c r="H57" s="251"/>
    </row>
    <row r="58" spans="1:8" ht="45">
      <c r="A58" s="253"/>
      <c r="B58" s="154" t="s">
        <v>258</v>
      </c>
      <c r="C58" s="254"/>
      <c r="D58" s="254"/>
      <c r="E58" s="254"/>
      <c r="F58" s="306"/>
      <c r="G58" s="306"/>
      <c r="H58" s="251"/>
    </row>
    <row r="59" spans="1:8" ht="108.75" customHeight="1">
      <c r="A59" s="154" t="s">
        <v>142</v>
      </c>
      <c r="B59" s="154" t="s">
        <v>143</v>
      </c>
      <c r="C59" s="155" t="s">
        <v>133</v>
      </c>
      <c r="D59" s="254">
        <v>23</v>
      </c>
      <c r="E59" s="254"/>
      <c r="F59" s="306">
        <v>24</v>
      </c>
      <c r="G59" s="306"/>
      <c r="H59" s="152"/>
    </row>
    <row r="60" spans="1:8" ht="75">
      <c r="A60" s="154" t="s">
        <v>144</v>
      </c>
      <c r="B60" s="154" t="s">
        <v>145</v>
      </c>
      <c r="C60" s="155" t="s">
        <v>133</v>
      </c>
      <c r="D60" s="254">
        <v>30</v>
      </c>
      <c r="E60" s="254"/>
      <c r="F60" s="306">
        <v>45</v>
      </c>
      <c r="G60" s="306"/>
      <c r="H60" s="152"/>
    </row>
    <row r="62" spans="1:8">
      <c r="D62" s="162"/>
      <c r="E62" s="308"/>
      <c r="F62" s="308"/>
      <c r="G62" s="308"/>
    </row>
    <row r="63" spans="1:8">
      <c r="A63" s="309"/>
      <c r="B63" s="309"/>
      <c r="C63" s="309"/>
      <c r="D63" s="309"/>
      <c r="E63" s="308"/>
      <c r="F63" s="308"/>
      <c r="G63" s="308"/>
    </row>
    <row r="64" spans="1:8">
      <c r="A64" s="309"/>
      <c r="B64" s="309"/>
      <c r="C64" s="309"/>
      <c r="D64" s="309"/>
    </row>
    <row r="65" spans="5:9">
      <c r="E65" s="307"/>
      <c r="F65" s="307"/>
      <c r="G65" s="307"/>
      <c r="H65" s="162"/>
      <c r="I65" s="141"/>
    </row>
    <row r="66" spans="5:9">
      <c r="E66" s="308"/>
      <c r="F66" s="308"/>
      <c r="G66" s="308"/>
      <c r="H66" s="162"/>
      <c r="I66" s="141"/>
    </row>
    <row r="68" spans="5:9">
      <c r="E68" s="307"/>
      <c r="F68" s="307"/>
      <c r="G68" s="307"/>
    </row>
  </sheetData>
  <mergeCells count="93">
    <mergeCell ref="E65:G65"/>
    <mergeCell ref="E66:G66"/>
    <mergeCell ref="E68:G68"/>
    <mergeCell ref="D59:E59"/>
    <mergeCell ref="F59:G59"/>
    <mergeCell ref="D60:E60"/>
    <mergeCell ref="F60:G60"/>
    <mergeCell ref="A63:D63"/>
    <mergeCell ref="A64:D64"/>
    <mergeCell ref="E63:G63"/>
    <mergeCell ref="E62:G62"/>
    <mergeCell ref="D55:E55"/>
    <mergeCell ref="F55:G55"/>
    <mergeCell ref="D56:E56"/>
    <mergeCell ref="F56:G56"/>
    <mergeCell ref="D57:E58"/>
    <mergeCell ref="F57:G58"/>
    <mergeCell ref="A1:H1"/>
    <mergeCell ref="A4:H4"/>
    <mergeCell ref="A13:G13"/>
    <mergeCell ref="A10:H10"/>
    <mergeCell ref="A5:H5"/>
    <mergeCell ref="A6:H6"/>
    <mergeCell ref="A7:H7"/>
    <mergeCell ref="A8:H8"/>
    <mergeCell ref="A9:H9"/>
    <mergeCell ref="A3:H3"/>
    <mergeCell ref="A20:H20"/>
    <mergeCell ref="A11:H11"/>
    <mergeCell ref="A12:H12"/>
    <mergeCell ref="A14:H14"/>
    <mergeCell ref="A15:H15"/>
    <mergeCell ref="A16:D17"/>
    <mergeCell ref="E16:H16"/>
    <mergeCell ref="G17:H17"/>
    <mergeCell ref="A18:D18"/>
    <mergeCell ref="G18:H18"/>
    <mergeCell ref="A19:H19"/>
    <mergeCell ref="A21:D22"/>
    <mergeCell ref="E21:H21"/>
    <mergeCell ref="G22:H22"/>
    <mergeCell ref="A23:D23"/>
    <mergeCell ref="A24:D24"/>
    <mergeCell ref="E23:E24"/>
    <mergeCell ref="F23:F24"/>
    <mergeCell ref="G23:H24"/>
    <mergeCell ref="A29:D29"/>
    <mergeCell ref="E28:E29"/>
    <mergeCell ref="F28:F29"/>
    <mergeCell ref="G28:H29"/>
    <mergeCell ref="A32:H32"/>
    <mergeCell ref="A25:H25"/>
    <mergeCell ref="A26:D27"/>
    <mergeCell ref="E26:H26"/>
    <mergeCell ref="G27:H27"/>
    <mergeCell ref="A28:D28"/>
    <mergeCell ref="A39:D39"/>
    <mergeCell ref="G35:H35"/>
    <mergeCell ref="A33:D34"/>
    <mergeCell ref="E33:H33"/>
    <mergeCell ref="A41:D42"/>
    <mergeCell ref="E41:H41"/>
    <mergeCell ref="G42:H42"/>
    <mergeCell ref="G39:H39"/>
    <mergeCell ref="A40:H40"/>
    <mergeCell ref="G34:H34"/>
    <mergeCell ref="A35:D35"/>
    <mergeCell ref="A36:H36"/>
    <mergeCell ref="A37:D38"/>
    <mergeCell ref="E37:H37"/>
    <mergeCell ref="G38:H38"/>
    <mergeCell ref="H57:H58"/>
    <mergeCell ref="A49:D49"/>
    <mergeCell ref="A50:D50"/>
    <mergeCell ref="E49:E50"/>
    <mergeCell ref="F49:F50"/>
    <mergeCell ref="G49:H50"/>
    <mergeCell ref="A57:A58"/>
    <mergeCell ref="C57:C58"/>
    <mergeCell ref="D52:E52"/>
    <mergeCell ref="D51:E51"/>
    <mergeCell ref="F51:G51"/>
    <mergeCell ref="F52:G52"/>
    <mergeCell ref="F53:G53"/>
    <mergeCell ref="D53:E53"/>
    <mergeCell ref="D54:E54"/>
    <mergeCell ref="F54:G54"/>
    <mergeCell ref="A43:D43"/>
    <mergeCell ref="A46:D48"/>
    <mergeCell ref="E46:E48"/>
    <mergeCell ref="F46:F48"/>
    <mergeCell ref="G46:H48"/>
    <mergeCell ref="G43:H43"/>
  </mergeCells>
  <pageMargins left="0.70866141732283472" right="0.70866141732283472" top="0.74803149606299213" bottom="0.74803149606299213" header="0.31496062992125984" footer="0.31496062992125984"/>
  <pageSetup paperSize="9" scale="8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K15"/>
  <sheetViews>
    <sheetView workbookViewId="0">
      <selection activeCell="A4" sqref="A4:I4"/>
    </sheetView>
  </sheetViews>
  <sheetFormatPr defaultRowHeight="15"/>
  <sheetData>
    <row r="2" spans="1:11" ht="15.75" customHeight="1">
      <c r="A2" s="168" t="s">
        <v>267</v>
      </c>
      <c r="B2" s="167"/>
      <c r="C2" s="167"/>
      <c r="D2" s="167"/>
      <c r="E2" s="167"/>
      <c r="F2" s="167"/>
      <c r="G2" s="167"/>
      <c r="H2" s="167"/>
      <c r="I2" s="13"/>
    </row>
    <row r="4" spans="1:11" ht="18.75" customHeight="1">
      <c r="A4" s="314" t="s">
        <v>268</v>
      </c>
      <c r="B4" s="314"/>
      <c r="C4" s="314"/>
      <c r="D4" s="314"/>
      <c r="E4" s="314"/>
      <c r="F4" s="314"/>
      <c r="G4" s="314"/>
      <c r="H4" s="314"/>
      <c r="I4" s="314"/>
    </row>
    <row r="5" spans="1:11" ht="18.75" customHeight="1">
      <c r="A5" s="169"/>
      <c r="B5" s="169"/>
      <c r="C5" s="169"/>
      <c r="D5" s="169"/>
      <c r="E5" s="169"/>
      <c r="F5" s="169"/>
      <c r="G5" s="169"/>
      <c r="H5" s="169"/>
      <c r="I5" s="169"/>
    </row>
    <row r="6" spans="1:11" s="8" customFormat="1" ht="15" customHeight="1">
      <c r="A6" s="312" t="s">
        <v>273</v>
      </c>
      <c r="B6" s="312"/>
      <c r="C6" s="312"/>
      <c r="D6" s="312"/>
      <c r="E6" s="312"/>
      <c r="F6" s="312"/>
      <c r="G6" s="312"/>
      <c r="H6" s="312"/>
      <c r="I6" s="312"/>
    </row>
    <row r="7" spans="1:11" s="8" customFormat="1" ht="30" customHeight="1">
      <c r="A7" s="312"/>
      <c r="B7" s="312"/>
      <c r="C7" s="312"/>
      <c r="D7" s="312"/>
      <c r="E7" s="312"/>
      <c r="F7" s="312"/>
      <c r="G7" s="312"/>
      <c r="H7" s="312"/>
      <c r="I7" s="312"/>
    </row>
    <row r="8" spans="1:11" s="8" customFormat="1" ht="16.5" customHeight="1">
      <c r="A8" s="6"/>
      <c r="B8" s="6"/>
      <c r="C8" s="6"/>
      <c r="D8" s="6"/>
      <c r="E8" s="6"/>
      <c r="F8" s="6"/>
      <c r="G8" s="6"/>
      <c r="H8" s="6"/>
      <c r="I8" s="6"/>
    </row>
    <row r="9" spans="1:11" s="8" customFormat="1">
      <c r="A9" s="6"/>
      <c r="B9" s="6"/>
      <c r="C9" s="6"/>
      <c r="D9" s="6"/>
      <c r="E9" s="6"/>
      <c r="F9" s="6"/>
      <c r="G9" s="6"/>
      <c r="H9" s="6"/>
      <c r="I9" s="6"/>
      <c r="J9" s="6"/>
      <c r="K9" s="6"/>
    </row>
    <row r="10" spans="1:11" ht="15.75">
      <c r="A10" s="311" t="s">
        <v>202</v>
      </c>
      <c r="B10" s="311"/>
      <c r="C10" s="311"/>
      <c r="D10" s="311"/>
      <c r="E10" s="5"/>
    </row>
    <row r="11" spans="1:11" ht="15.75">
      <c r="A11" s="311" t="s">
        <v>269</v>
      </c>
      <c r="B11" s="311"/>
      <c r="C11" s="311"/>
      <c r="D11" s="311"/>
      <c r="E11" s="5"/>
    </row>
    <row r="12" spans="1:11">
      <c r="F12" s="310" t="s">
        <v>90</v>
      </c>
      <c r="G12" s="310"/>
      <c r="H12" s="310"/>
      <c r="I12" s="310"/>
    </row>
    <row r="13" spans="1:11" ht="15.75">
      <c r="F13" s="310" t="s">
        <v>91</v>
      </c>
      <c r="G13" s="310"/>
      <c r="H13" s="310"/>
      <c r="I13" s="310"/>
      <c r="J13" s="9"/>
    </row>
    <row r="15" spans="1:11">
      <c r="F15" s="307" t="s">
        <v>160</v>
      </c>
      <c r="G15" s="307"/>
      <c r="H15" s="307"/>
      <c r="I15" s="307"/>
    </row>
  </sheetData>
  <mergeCells count="7">
    <mergeCell ref="A6:I7"/>
    <mergeCell ref="A4:I4"/>
    <mergeCell ref="F15:I15"/>
    <mergeCell ref="F13:I13"/>
    <mergeCell ref="F12:I12"/>
    <mergeCell ref="A10:D10"/>
    <mergeCell ref="A11:D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8</vt:i4>
      </vt:variant>
    </vt:vector>
  </HeadingPairs>
  <TitlesOfParts>
    <vt:vector size="8" baseType="lpstr">
      <vt:lpstr>SAŽETAK</vt:lpstr>
      <vt:lpstr> Račun prihoda i rashoda</vt:lpstr>
      <vt:lpstr>Rashodi prema funkcijskoj kl</vt:lpstr>
      <vt:lpstr>Račun financiranja</vt:lpstr>
      <vt:lpstr>POSEBNI DIO</vt:lpstr>
      <vt:lpstr>Članak 7.</vt:lpstr>
      <vt:lpstr>Članak 8.</vt:lpstr>
      <vt:lpstr>ZAVRŠNE ODREDBE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Lacković</dc:creator>
  <cp:lastModifiedBy>Tomaskovic</cp:lastModifiedBy>
  <cp:lastPrinted>2023-06-14T08:57:20Z</cp:lastPrinted>
  <dcterms:created xsi:type="dcterms:W3CDTF">2022-08-12T12:51:27Z</dcterms:created>
  <dcterms:modified xsi:type="dcterms:W3CDTF">2023-06-14T11:12:34Z</dcterms:modified>
</cp:coreProperties>
</file>