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C:\Users\Tomaskovic\AppData\Local\Microsoft\Windows\INetCache\Content.Outlook\RYLTG0AK\"/>
    </mc:Choice>
  </mc:AlternateContent>
  <xr:revisionPtr revIDLastSave="0" documentId="13_ncr:1_{D73147B8-547E-40C4-BB1D-05E7EBA53ECF}" xr6:coauthVersionLast="47" xr6:coauthVersionMax="47" xr10:uidLastSave="{00000000-0000-0000-0000-000000000000}"/>
  <bookViews>
    <workbookView xWindow="-120" yWindow="-120" windowWidth="29040" windowHeight="17640" xr2:uid="{00000000-000D-0000-FFFF-FFFF00000000}"/>
  </bookViews>
  <sheets>
    <sheet name="SAŽETAK" sheetId="8" r:id="rId1"/>
    <sheet name=" Račun prihoda i rashoda" sheetId="3" r:id="rId2"/>
    <sheet name="Prihodi i rashodi po izvorima" sheetId="12" r:id="rId3"/>
    <sheet name="Rashodi prema funkcijskoj kl" sheetId="5" r:id="rId4"/>
    <sheet name="Račun financiranja" sheetId="6" r:id="rId5"/>
    <sheet name="POSEBNI DIO" sheetId="7" r:id="rId6"/>
    <sheet name="Članak 8." sheetId="10" r:id="rId7"/>
    <sheet name="Članak 9." sheetId="11" r:id="rId8"/>
    <sheet name="ZAVRŠNE ODREDBE" sheetId="9"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2" i="7" l="1"/>
  <c r="D18" i="12" l="1"/>
  <c r="D12" i="12"/>
  <c r="G14" i="8"/>
  <c r="E16" i="3"/>
  <c r="G45" i="8" l="1"/>
  <c r="H45" i="8"/>
  <c r="H34" i="8" l="1"/>
  <c r="H18" i="8"/>
  <c r="G18" i="8"/>
  <c r="F18" i="8"/>
  <c r="F62" i="11" l="1"/>
  <c r="F60" i="7" l="1"/>
  <c r="E9" i="7"/>
  <c r="E8" i="7" s="1"/>
  <c r="E60" i="7"/>
  <c r="E59" i="7" s="1"/>
  <c r="E45" i="7"/>
  <c r="E44" i="7"/>
  <c r="E43" i="7" s="1"/>
  <c r="E40" i="7"/>
  <c r="E39" i="7" s="1"/>
  <c r="E38" i="7" s="1"/>
  <c r="E35" i="7"/>
  <c r="E34" i="7" s="1"/>
  <c r="E33" i="7" s="1"/>
  <c r="E31" i="7"/>
  <c r="E30" i="7" s="1"/>
  <c r="E28" i="7"/>
  <c r="E27" i="7"/>
  <c r="E25" i="7"/>
  <c r="E24" i="7" s="1"/>
  <c r="E22" i="7"/>
  <c r="E21" i="7" s="1"/>
  <c r="E18" i="7"/>
  <c r="E17" i="7"/>
  <c r="E15" i="7"/>
  <c r="E14" i="7" s="1"/>
  <c r="E13" i="7"/>
  <c r="E11" i="7" s="1"/>
  <c r="E10" i="7" s="1"/>
  <c r="E51" i="7"/>
  <c r="E50" i="7" s="1"/>
  <c r="E54" i="7"/>
  <c r="E56" i="7"/>
  <c r="E67" i="7"/>
  <c r="E66" i="7" s="1"/>
  <c r="E53" i="7" l="1"/>
  <c r="E49" i="7"/>
  <c r="E58" i="7"/>
  <c r="F40" i="6" l="1"/>
  <c r="F41" i="6"/>
  <c r="G41" i="6"/>
  <c r="H45" i="6"/>
  <c r="H43" i="6"/>
  <c r="H42" i="6"/>
  <c r="D12" i="5"/>
  <c r="E23" i="12" l="1"/>
  <c r="E21" i="12"/>
  <c r="E19" i="12"/>
  <c r="E18" i="12"/>
  <c r="E16" i="12"/>
  <c r="E14" i="12"/>
  <c r="E12" i="12"/>
  <c r="D19" i="12"/>
  <c r="D17" i="12" s="1"/>
  <c r="E41" i="12"/>
  <c r="E39" i="12"/>
  <c r="E37" i="12"/>
  <c r="E36" i="12"/>
  <c r="E34" i="12"/>
  <c r="E32" i="12"/>
  <c r="E30" i="12"/>
  <c r="F24" i="3"/>
  <c r="E24" i="3"/>
  <c r="F13" i="3" l="1"/>
  <c r="F14" i="3"/>
  <c r="F15" i="3"/>
  <c r="F16" i="3"/>
  <c r="F27" i="3"/>
  <c r="F28" i="3"/>
  <c r="F26" i="3"/>
  <c r="F31" i="3"/>
  <c r="F11" i="3" l="1"/>
  <c r="F25" i="3"/>
  <c r="E14" i="3" l="1"/>
  <c r="E15" i="3"/>
  <c r="E12" i="3"/>
  <c r="F39" i="6" l="1"/>
  <c r="B11" i="5"/>
  <c r="B10" i="5" s="1"/>
  <c r="B9" i="5" s="1"/>
  <c r="D31" i="3"/>
  <c r="D29" i="3" s="1"/>
  <c r="D27" i="3"/>
  <c r="D26" i="3"/>
  <c r="D25" i="3" s="1"/>
  <c r="D24" i="3" s="1"/>
  <c r="D17" i="3"/>
  <c r="D16" i="3"/>
  <c r="D15" i="3"/>
  <c r="D14" i="3"/>
  <c r="D11" i="3" s="1"/>
  <c r="D10" i="3" s="1"/>
  <c r="D12" i="3"/>
  <c r="E33" i="12"/>
  <c r="C40" i="12"/>
  <c r="C38" i="12"/>
  <c r="C35" i="12"/>
  <c r="C33" i="12"/>
  <c r="C28" i="12" s="1"/>
  <c r="C31" i="12"/>
  <c r="C29" i="12"/>
  <c r="C22" i="12"/>
  <c r="C20" i="12"/>
  <c r="C17" i="12"/>
  <c r="C15" i="12"/>
  <c r="C10" i="12" s="1"/>
  <c r="C13" i="12"/>
  <c r="C11" i="12"/>
  <c r="E40" i="12"/>
  <c r="D40" i="12"/>
  <c r="E38" i="12"/>
  <c r="D38" i="12"/>
  <c r="E35" i="12"/>
  <c r="D35" i="12"/>
  <c r="D33" i="12"/>
  <c r="E31" i="12"/>
  <c r="D31" i="12"/>
  <c r="D29" i="12"/>
  <c r="E29" i="12"/>
  <c r="E22" i="12"/>
  <c r="D22" i="12"/>
  <c r="E20" i="12"/>
  <c r="D20" i="12"/>
  <c r="E17" i="12"/>
  <c r="E15" i="12"/>
  <c r="D15" i="12"/>
  <c r="E13" i="12"/>
  <c r="D13" i="12"/>
  <c r="E11" i="12"/>
  <c r="E10" i="12" s="1"/>
  <c r="D11" i="12"/>
  <c r="F29" i="3"/>
  <c r="E29" i="3"/>
  <c r="E25" i="3"/>
  <c r="F17" i="3"/>
  <c r="E11" i="3"/>
  <c r="D10" i="12" l="1"/>
  <c r="E10" i="3"/>
  <c r="F10" i="3" s="1"/>
  <c r="E28" i="12"/>
  <c r="D28" i="12"/>
  <c r="F74" i="7" l="1"/>
  <c r="F73" i="7" s="1"/>
  <c r="F71" i="7"/>
  <c r="F70" i="7" s="1"/>
  <c r="F15" i="7"/>
  <c r="F22" i="7"/>
  <c r="G22" i="7" s="1"/>
  <c r="G23" i="7"/>
  <c r="F21" i="7" l="1"/>
  <c r="G21" i="7" s="1"/>
  <c r="G40" i="6" l="1"/>
  <c r="H40" i="6" s="1"/>
  <c r="H44" i="6"/>
  <c r="G75" i="7"/>
  <c r="G72" i="7"/>
  <c r="G69" i="7"/>
  <c r="G68" i="7"/>
  <c r="G65" i="7"/>
  <c r="G61" i="7"/>
  <c r="G57" i="7"/>
  <c r="G55" i="7"/>
  <c r="G52" i="7"/>
  <c r="G48" i="7"/>
  <c r="G46" i="7"/>
  <c r="G42" i="7"/>
  <c r="G41" i="7"/>
  <c r="G37" i="7"/>
  <c r="G36" i="7"/>
  <c r="G32" i="7"/>
  <c r="G29" i="7"/>
  <c r="G26" i="7"/>
  <c r="G20" i="7"/>
  <c r="G16" i="7"/>
  <c r="G74" i="7"/>
  <c r="G71" i="7"/>
  <c r="G64" i="7"/>
  <c r="G73" i="7"/>
  <c r="G70" i="7"/>
  <c r="G63" i="7"/>
  <c r="G19" i="7"/>
  <c r="F59" i="7"/>
  <c r="H41" i="6" l="1"/>
  <c r="G39" i="6"/>
  <c r="H39" i="6" s="1"/>
  <c r="G46" i="6" l="1"/>
  <c r="G38" i="6"/>
  <c r="D11" i="5" l="1"/>
  <c r="D10" i="5" s="1"/>
  <c r="D9" i="5" s="1"/>
  <c r="C11" i="5"/>
  <c r="C10" i="5" s="1"/>
  <c r="C9" i="5" s="1"/>
  <c r="H46" i="6" l="1"/>
  <c r="H38" i="6"/>
  <c r="F67" i="7"/>
  <c r="F66" i="7" s="1"/>
  <c r="F58" i="7" s="1"/>
  <c r="F54" i="7"/>
  <c r="F56" i="7"/>
  <c r="F51" i="7"/>
  <c r="F50" i="7" s="1"/>
  <c r="F45" i="7"/>
  <c r="F44" i="7" s="1"/>
  <c r="F43" i="7" s="1"/>
  <c r="F40" i="7"/>
  <c r="F39" i="7" s="1"/>
  <c r="F38" i="7" s="1"/>
  <c r="F35" i="7"/>
  <c r="F34" i="7" s="1"/>
  <c r="F33" i="7" s="1"/>
  <c r="F31" i="7"/>
  <c r="F30" i="7" s="1"/>
  <c r="F28" i="7"/>
  <c r="F27" i="7" s="1"/>
  <c r="F25" i="7"/>
  <c r="F24" i="7" s="1"/>
  <c r="F18" i="7"/>
  <c r="F17" i="7" s="1"/>
  <c r="F11" i="7"/>
  <c r="F10" i="7" s="1"/>
  <c r="G15" i="7"/>
  <c r="F14" i="7"/>
  <c r="F9" i="7" l="1"/>
  <c r="F53" i="7"/>
  <c r="F49" i="7" s="1"/>
  <c r="G13" i="8"/>
  <c r="G44" i="8" s="1"/>
  <c r="F8" i="7" l="1"/>
  <c r="G54" i="7"/>
  <c r="G56" i="7"/>
  <c r="G14" i="7"/>
  <c r="G45" i="7" l="1"/>
  <c r="G27" i="7"/>
  <c r="G28" i="7"/>
  <c r="G30" i="7"/>
  <c r="G31" i="7"/>
  <c r="G35" i="7"/>
  <c r="G50" i="7"/>
  <c r="G51" i="7"/>
  <c r="G40" i="7"/>
  <c r="G13" i="7"/>
  <c r="G66" i="7"/>
  <c r="G67" i="7"/>
  <c r="G12" i="7"/>
  <c r="G59" i="7"/>
  <c r="G60" i="7"/>
  <c r="G17" i="7"/>
  <c r="G18" i="7"/>
  <c r="G24" i="7"/>
  <c r="G25" i="7"/>
  <c r="G58" i="7" l="1"/>
  <c r="H14" i="8"/>
  <c r="G11" i="7"/>
  <c r="G39" i="7"/>
  <c r="G38" i="7" s="1"/>
  <c r="G44" i="7"/>
  <c r="G43" i="7" s="1"/>
  <c r="G53" i="7"/>
  <c r="G49" i="7" s="1"/>
  <c r="G34" i="7"/>
  <c r="G33" i="7" s="1"/>
  <c r="F14" i="8" l="1"/>
  <c r="F13" i="8" s="1"/>
  <c r="F17" i="8"/>
  <c r="F16" i="8" s="1"/>
  <c r="F45" i="8" s="1"/>
  <c r="G17" i="8"/>
  <c r="G16" i="8" s="1"/>
  <c r="G10" i="7"/>
  <c r="H37" i="8"/>
  <c r="F37" i="8"/>
  <c r="G37" i="8"/>
  <c r="G34" i="8" s="1"/>
  <c r="F19" i="8" l="1"/>
  <c r="G9" i="7"/>
  <c r="G8" i="7" s="1"/>
  <c r="F44" i="8"/>
  <c r="H27" i="8"/>
  <c r="G27" i="8"/>
  <c r="F27" i="8"/>
  <c r="H13" i="8"/>
  <c r="H44" i="8" s="1"/>
  <c r="H46" i="8" s="1"/>
  <c r="H17" i="8" l="1"/>
  <c r="H16" i="8" s="1"/>
  <c r="G46" i="8"/>
  <c r="F46" i="8"/>
  <c r="G19" i="8"/>
  <c r="H19" i="8" l="1"/>
</calcChain>
</file>

<file path=xl/sharedStrings.xml><?xml version="1.0" encoding="utf-8"?>
<sst xmlns="http://schemas.openxmlformats.org/spreadsheetml/2006/main" count="472" uniqueCount="263">
  <si>
    <t>PRIHODI UKUPNO</t>
  </si>
  <si>
    <t>PRIHODI POSLOVANJA</t>
  </si>
  <si>
    <t>RASHODI UKUPNO</t>
  </si>
  <si>
    <t>RAZLIKA - VIŠAK / MANJAK</t>
  </si>
  <si>
    <t>NETO FINANCIRANJE</t>
  </si>
  <si>
    <t>Naziv prihoda</t>
  </si>
  <si>
    <t xml:space="preserve">A. RAČUN PRIHODA I RASHODA </t>
  </si>
  <si>
    <t>Razred</t>
  </si>
  <si>
    <t>Skupina</t>
  </si>
  <si>
    <t>Izvor</t>
  </si>
  <si>
    <t>Prihodi poslovanja</t>
  </si>
  <si>
    <t>Prihodi od prodaje nefinancijske imovine</t>
  </si>
  <si>
    <t>RASHODI POSLOVANJA</t>
  </si>
  <si>
    <t>Naziv rashoda</t>
  </si>
  <si>
    <t>Rashodi poslovanja</t>
  </si>
  <si>
    <t>Rashodi za zaposlene</t>
  </si>
  <si>
    <t>Rashodi za nabavu nefinancijske imovine</t>
  </si>
  <si>
    <t>Rashodi za nabavu neproizvedene dugotrajne imovine</t>
  </si>
  <si>
    <t>RASHODI PREMA FUNKCIJSKOJ KLASIFIKACIJI</t>
  </si>
  <si>
    <t>UKUPNI RASHODI</t>
  </si>
  <si>
    <t>Primici od financijske imovine i zaduživanja</t>
  </si>
  <si>
    <t>Izdaci za financijsku imovinu i otplate zajmova</t>
  </si>
  <si>
    <t>II. POSEBNI DIO</t>
  </si>
  <si>
    <t>I. OPĆI DIO</t>
  </si>
  <si>
    <t>Šifra</t>
  </si>
  <si>
    <t xml:space="preserve">Naziv </t>
  </si>
  <si>
    <t>Materijalni rashodi</t>
  </si>
  <si>
    <t>A) SAŽETAK RAČUNA PRIHODA I RASHODA</t>
  </si>
  <si>
    <t>B) SAŽETAK RAČUNA FINANCIRANJA</t>
  </si>
  <si>
    <t>Prihodi od prodaje proizvedene dugotrajne imovine</t>
  </si>
  <si>
    <t>Pomoći iz inozemstva i od subjekata unutar općeg proračuna</t>
  </si>
  <si>
    <t>Prihodi iz nadležnog proračuna i od HZZO-a temeljem ugovornih obveza</t>
  </si>
  <si>
    <t>Rashodi za nabavu proizvedene dugotrajne imovine</t>
  </si>
  <si>
    <t>C) PRENESENI VIŠAK ILI PRENESENI MANJAK I VIŠEGODIŠNJI PLAN URAVNOTEŽENJA</t>
  </si>
  <si>
    <t>Naziv</t>
  </si>
  <si>
    <t>EUR</t>
  </si>
  <si>
    <t>Višak prihoda iz prethodne godine koji će se rasporediti</t>
  </si>
  <si>
    <t>Manjak prihoda iz prethodne godine za pokriće</t>
  </si>
  <si>
    <t>UKUPNO FINANCIJSKI PLAN (A.+B.+C.)</t>
  </si>
  <si>
    <t>RAZLIKA</t>
  </si>
  <si>
    <t>4.7.</t>
  </si>
  <si>
    <t>Prihodi od imovine</t>
  </si>
  <si>
    <t>2.7.</t>
  </si>
  <si>
    <t>Prihodi od upravnih i administrativnih pristojbi, pristojbi po posebnim propisima i naknada</t>
  </si>
  <si>
    <t>3.4.</t>
  </si>
  <si>
    <t>6.4.</t>
  </si>
  <si>
    <t>Prihodi od prodaje proizvoda i robe te pruženih usluga, prihodi od donacija te povrati po protestiranim jamstvima</t>
  </si>
  <si>
    <t>5.6.</t>
  </si>
  <si>
    <t>1.1.</t>
  </si>
  <si>
    <t>Financijski rashodi</t>
  </si>
  <si>
    <t>PROGRAM 4090</t>
  </si>
  <si>
    <t>DRUŠTVENA BRIGA O DJECI PREDŠKOLSKE DOBI</t>
  </si>
  <si>
    <t>Aktivnost A409001</t>
  </si>
  <si>
    <t>Redovna djelatnost dječjeg vrtića</t>
  </si>
  <si>
    <t>Izvor financiranja 1.1.</t>
  </si>
  <si>
    <t>GRAD SAMOBOR - OPĆI PRIHODI I PRIMICI</t>
  </si>
  <si>
    <t>Izvor financiranja 2.7.</t>
  </si>
  <si>
    <t>D.V. IZVOR-VLASTITI PRIHODI</t>
  </si>
  <si>
    <t>Izvor financiranja 3.4.</t>
  </si>
  <si>
    <t>D.V. IZVOR-POSEBNE NAMJENE</t>
  </si>
  <si>
    <t>Izvor financiranja 5.6.</t>
  </si>
  <si>
    <t>D.V. IZVOR-PRIHODI OD DONACIJA</t>
  </si>
  <si>
    <t>Izvor financiranja 6.4.</t>
  </si>
  <si>
    <t>D.V. IZVOR-PRIHODI  OD NEFINANCIJSKE IMOVINE</t>
  </si>
  <si>
    <t>Aktivnost A409005</t>
  </si>
  <si>
    <t>Posebni program-Montessori</t>
  </si>
  <si>
    <t>Aktivnost A409006</t>
  </si>
  <si>
    <t>Posebni program-rano učenje njemačkog jezika</t>
  </si>
  <si>
    <t>Aktivnost A409007</t>
  </si>
  <si>
    <t>Posebni program-igraonice</t>
  </si>
  <si>
    <t>Rahodi za nabavu nefinancijske imovine</t>
  </si>
  <si>
    <t>Aktivnost A409008</t>
  </si>
  <si>
    <t>Programi javnih potreba-predškola I TUR</t>
  </si>
  <si>
    <t>Izvor financiranja 4.7.</t>
  </si>
  <si>
    <t>D.V. IZVOR-PRIHODI OD POMOĆI</t>
  </si>
  <si>
    <t>Kapitalni projekt K409001</t>
  </si>
  <si>
    <t>Nabava nefinancijske imovine</t>
  </si>
  <si>
    <t>D.V.IZVOR -POSEBNE NAMJENE</t>
  </si>
  <si>
    <t>D.V.IZVOR -PRIHODI OD DONACIJA</t>
  </si>
  <si>
    <t>D.V.IZVOR -PRIHODI OD NEFINACIJSKE IMOVINE</t>
  </si>
  <si>
    <t>09 – Obrazovanje</t>
  </si>
  <si>
    <t>091 Predškolsko i osnovno obrazovanje</t>
  </si>
  <si>
    <t>0911 Predškolsko obrazovovanje</t>
  </si>
  <si>
    <t>Članak 3.</t>
  </si>
  <si>
    <t>Članak 4.</t>
  </si>
  <si>
    <t>Članak 5.</t>
  </si>
  <si>
    <t>PREDSJEDNICA UPRAVNOG VIJEĆA</t>
  </si>
  <si>
    <t>Tihana Matijaščić</t>
  </si>
  <si>
    <t>Članak 6.</t>
  </si>
  <si>
    <t xml:space="preserve">Brojčana oznaka i naziv				
				</t>
  </si>
  <si>
    <t>D.V.IZVOR-VLASTITI PRIHODI</t>
  </si>
  <si>
    <t>D.V.IZVOR-POSEBNE NAMJENE</t>
  </si>
  <si>
    <t>D.V.IZVOR-PRIHODI OD POMOĆI</t>
  </si>
  <si>
    <t>D.V.IZVOR-PRIHODI OD DONACIJA</t>
  </si>
  <si>
    <t>D.V.IZVOR-PRIHODI OD NEFINANCIJSKE IMOVINE</t>
  </si>
  <si>
    <t>GRAD SAMOBOR-OPĆI PRIHODI I PRIMICI</t>
  </si>
  <si>
    <t>BROJČANA OZNAKA I NAZIV</t>
  </si>
  <si>
    <t>Članak 7.</t>
  </si>
  <si>
    <t>2.RASHODI I IZDACI</t>
  </si>
  <si>
    <t>Visina minimalne bruto plaće utvrđuje se jedanput godišnje za slijedeću kalendarsku godinu, a utvrđuje ju Vlada RH Uredbom o visini minimalne plaće.</t>
  </si>
  <si>
    <t xml:space="preserve"> Neutrošena sredstva raspoređuju se kako slijedi:</t>
  </si>
  <si>
    <t>Članak 8.</t>
  </si>
  <si>
    <t xml:space="preserve">Program:  DRUŠTVENA BRIGA O DJECI PREDŠKOLSKE DOBI </t>
  </si>
  <si>
    <t xml:space="preserve">Zakonske i druge pravne osnove programa: </t>
  </si>
  <si>
    <t>5. Briga o djeci</t>
  </si>
  <si>
    <t xml:space="preserve">Naziv aktivnosti/projekta u Proračunu: REDOVNA DJELATNOST DJEČJEG VRTIĆA </t>
  </si>
  <si>
    <t>Obrazloženje aktivnosti/projekta</t>
  </si>
  <si>
    <t xml:space="preserve">Naziv aktivnosti/projekta u Proračunu: POSEBNI PROGRAM - MONTESSORI </t>
  </si>
  <si>
    <t xml:space="preserve">Naziv aktivnosti/projekta u Proračunu: KRAĆI PROGRAM – IGRAONICE </t>
  </si>
  <si>
    <t xml:space="preserve">Naziv aktivnosti/projekta u Proračunu: PROGRAM JAVNIH POTREBA – PREDŠKOLA I TUR </t>
  </si>
  <si>
    <t xml:space="preserve">Naziv aktivnosti/projekta u Proračunu: NABAVA NEFINANCIJSKE IMOVINE </t>
  </si>
  <si>
    <t>POKAZATELJ    USPJEŠNOSTI</t>
  </si>
  <si>
    <t>Definicija</t>
  </si>
  <si>
    <t>Jedinica</t>
  </si>
  <si>
    <t>Ukupni broj upisane djece</t>
  </si>
  <si>
    <t>Broj</t>
  </si>
  <si>
    <t>Broj novoupisane djece</t>
  </si>
  <si>
    <t>Broj djece obuhvaćene programom predškolskog odgoja i obrazovanja u gradskim dječjim vrtićima</t>
  </si>
  <si>
    <t>Broj djece u Montessori programu</t>
  </si>
  <si>
    <t>Poticati uvođenje posebnih i alternativnih programa kojima se najbolje zadovoljavaju specifične potrebe djece</t>
  </si>
  <si>
    <t>Broj djece u kraćem programu predškole</t>
  </si>
  <si>
    <t>Omogućiti svoj djeci u godini dana prije polaska u osnovnu školu pohađanje programa predškole.</t>
  </si>
  <si>
    <t>Broj djece  s teškoćama u razvoju</t>
  </si>
  <si>
    <t>Cilj inkluzivnog obrazovanja podrazumijeva aktivno uključiti svu djecu u odgojno obrazovne aktivnosti te da im se pruži jednak pristup u igri i radu u odgojnim skupinama. Dosadašnji pokazatelj je porast upisane djece s teškoćama u razvoju iz godine u godinu.</t>
  </si>
  <si>
    <t>Broj djece u kraćem programu folklorne igraonice</t>
  </si>
  <si>
    <t>Vidljivo je  povećanje polaznosti folklorne igraonice radi  proširenja rada na dvije lokacije.</t>
  </si>
  <si>
    <t>Pokazatelji rezultata:</t>
  </si>
  <si>
    <t>Sukladno Prilogu 1. Provedbenog programa Grada Samobora za razdoblje 2021. – 2025.</t>
  </si>
  <si>
    <t>Broj novoupisane djece (akt. 5.1. Redovna djelatnost vrtića, PPGS)</t>
  </si>
  <si>
    <t>Vlastiti izvori</t>
  </si>
  <si>
    <t>Rezultat poslovanja</t>
  </si>
  <si>
    <t>Višak prihoda</t>
  </si>
  <si>
    <t xml:space="preserve">Manjak prihoda </t>
  </si>
  <si>
    <t>__________________________</t>
  </si>
  <si>
    <t>Povećanje/ smanjenje</t>
  </si>
  <si>
    <r>
      <rPr>
        <b/>
        <sz val="11"/>
        <rFont val="Calibri"/>
        <family val="2"/>
        <charset val="238"/>
        <scheme val="minor"/>
      </rPr>
      <t>RAZLIKA</t>
    </r>
    <r>
      <rPr>
        <b/>
        <sz val="11"/>
        <color indexed="8"/>
        <rFont val="Calibri"/>
        <family val="2"/>
        <charset val="238"/>
        <scheme val="minor"/>
      </rPr>
      <t xml:space="preserve"> VIŠAK / MANJAK IZ PRETHODNE(IH) GODINE KOJI ĆE SE RASPOREDITI / POKRITI</t>
    </r>
  </si>
  <si>
    <t>Članak 1.</t>
  </si>
  <si>
    <t>Članak 2.</t>
  </si>
  <si>
    <t>Očekuje se veća uključenost u redovni program, te je ubuduće planiran pad djece u programu predškole.</t>
  </si>
  <si>
    <t>Izvor financiranja 4.1.</t>
  </si>
  <si>
    <t>GRAD SAMOBOR - POMOĆI</t>
  </si>
  <si>
    <t>4.1.</t>
  </si>
  <si>
    <t>GRAD SAMOBOR-POMOĆI</t>
  </si>
  <si>
    <t xml:space="preserve">Planirana sredstva </t>
  </si>
  <si>
    <t>I. OPĆI  DIO</t>
  </si>
  <si>
    <t>Financijski plan 
 2024.</t>
  </si>
  <si>
    <t>Novi plan 2024.</t>
  </si>
  <si>
    <t>Prihodi, primici i višak</t>
  </si>
  <si>
    <t>Rashodi, izdaci i manjak</t>
  </si>
  <si>
    <t>Financijski plan  2024.</t>
  </si>
  <si>
    <t>OPĆI PRIHODI I PRIMICI</t>
  </si>
  <si>
    <t>VLASTITI PRIHOD</t>
  </si>
  <si>
    <t>PRIHODI ZA POSEBNE NAMJENE</t>
  </si>
  <si>
    <t>POMOĆI</t>
  </si>
  <si>
    <t>DONACIJE</t>
  </si>
  <si>
    <t>PRIHODI OD PRODAJE ILI ZAMJENE NEFINANCIJSKE IMOVINE I NAKNADE S NASLOVA OSIGURANJA</t>
  </si>
  <si>
    <t>Financijski plan 2024.</t>
  </si>
  <si>
    <t>B. RAČUN FINANCIRANJA PREMA EKONOMSKOJ KLASIFIKACIJI</t>
  </si>
  <si>
    <t>PRIMICI UKUPNO</t>
  </si>
  <si>
    <t>Primici od zaduživanja</t>
  </si>
  <si>
    <t>IZDACI UKUPNO</t>
  </si>
  <si>
    <t>Izdaci za otplatu glavnice primljenih kredita i zajmova</t>
  </si>
  <si>
    <t>B. RAČUN FINANCIRANJA PREMA IZVORIMA FINACIRANJA</t>
  </si>
  <si>
    <t>UKUPAN DONOS VIŠKA / MANJKA IZ PRETHODNE(IH) GODINE</t>
  </si>
  <si>
    <t>Polazna vrijednost 2023.</t>
  </si>
  <si>
    <t>Ciljana vrijednost 2024.</t>
  </si>
  <si>
    <t>KLASA: 400-02/24-01/01</t>
  </si>
  <si>
    <t>-          Zakon o ustanovama (NN 76/93, 29/97, 47/99, 35/08, 127/19 i 151/22)</t>
  </si>
  <si>
    <t>-          Državni pedagoški standard predškolskog odgoja i naobrazbe (NN 63/08 i 90/10)</t>
  </si>
  <si>
    <t>-          Uputa za izradu proračuna Grada Samobora za razdoblje 2024.-2026.godine</t>
  </si>
  <si>
    <t>Članak 9.</t>
  </si>
  <si>
    <t>Višak prihoda za raspored u 2024. godini u iznosu od 11.067 eura sastoji se od neutrošenih sredstava od:</t>
  </si>
  <si>
    <t xml:space="preserve">-sredstava primljenih od korisnika za sufinanciranje cijene usluge u iznosu od 17.925 eura </t>
  </si>
  <si>
    <t>-sredstava primljenih iz Državnog proračuna za djecu u programu predškole i djecu s teškoćama u razvoju u iznosu od 3.255 eura</t>
  </si>
  <si>
    <t>1) prihodi od korisnika za sufinanciranje usluga u iznosu od 17.925 eura na slijedeća konta:</t>
  </si>
  <si>
    <t xml:space="preserve">    4227 – uređaji, strojevi i oprema za ostale namjene</t>
  </si>
  <si>
    <t>2) prihodi iz Državnog proračuna u iznosu od 3.255 eura na konto:</t>
  </si>
  <si>
    <t xml:space="preserve">    3213 – stručno usavršavanje zaposlenika</t>
  </si>
  <si>
    <t>Troškove redovne djelatnosti Dječjeg vrtića Izvor snosi većim dijelom osnivač ustanove - Grad Samobor i roditelji djece koja polaze vrtić.</t>
  </si>
  <si>
    <t xml:space="preserve">I. Izmjenama i dopunama Financijskog plana za 2024. g.:             </t>
  </si>
  <si>
    <t>Financijska sredstva za provođenje Posebnog programa – Montessori proizlaze iz roditeljskih uplata. Naime, cijena za djecu uključenu u Montessori program uvećava se za 53,09 € mjesečno na redoviti iznos roditeljske uplate od 76,98 €. Sredstva se ulažu dalje u program, i to: dodatke na plaću 3 odgojiteljice te njihovo stručno obrazovanje i usavršavanje.</t>
  </si>
  <si>
    <t>Prihodi su povećani/smanjeni po ekonomskoj klasifikaciji i izvorima financiranja:</t>
  </si>
  <si>
    <t>Nabava nefinancijske imovine vrši se sukcesivno tijekom godine, sukladno Planu nabave (klima uređaji, računala i druga komunikacijska i informatička oprema, namještaj i oprema za kuhinju).</t>
  </si>
  <si>
    <t>-i 10.113 eura što predstavlja metodološki manjak koji nastaje zbog načina iskazivanja prihoda kod proračunskog korisnika u odnosu na rashode koji se podmiruju iz izvora Grad Samobor - pomoći</t>
  </si>
  <si>
    <t>GRAD SAMOBOR- POMOĆI</t>
  </si>
  <si>
    <t>U pedagoškoj 2023./2024.g. na 30.travanj je  118 zaposlenih. Stalno je zaposlenih 85 a na određeno 33 djelatnika (5 je zamjena za porodiljni). Na puno radno vrijeme je 115 a 3 na nepuno radno vrijeme.</t>
  </si>
  <si>
    <t xml:space="preserve">Za 6 novih odgojnih skupina planirano je zapošljavanje 13 odgojitelja (1 skupina je Montessori program sa 3 odgojitelja), 10 asistenata za djecu sa TUR-om, 4 pomoćne osobe za njegu, pratnju i skrb djece i 4 spremačice. Planirana su i nova radna mjesta za jednog edukacijskog rehabilitatora i jednu krojačicu. </t>
  </si>
  <si>
    <t>Rashodi za zaposlene iz izvora 3.4. Prihodi za posebne namjene obuhvaćaju za 2-je voditeljice folklornih igraonica pravo na uvećanje bruto plaće u iznosu od 45% od mjesečne uplate roditelja po djetetu i odgojiteljicama koje rade u posebnim programima Montessori plaća se uvećava kroz stimulaciju 15%. Uvećanja plaće su u skladu s čl. 77  Pravilnika o radu.</t>
  </si>
  <si>
    <t>Do povećanja je najviše došlo na rashodu za materijal i sirovine (prehrambene namirnice) od 35.000 eura radi 6 novih odgojnih skupina u nadograđenom objektu u Ul. G. Krkleca.</t>
  </si>
  <si>
    <t xml:space="preserve">Ostala povećanja odnose se rashode na službenu, radnu i zaštitnu obuću, zdravstvene usluge, komunalne usluge, uredski materijal i ostale materijalne rashode vezane za početak rada nadograđenog dijela objekta u Ul. G. Krkleca od rujna 2024.g. </t>
  </si>
  <si>
    <t>Povećanje od 7.255 eura odnosi se na rashode za stručna usavršavanja odgojitelja i sitan inventar/didaktiku za potrebe predškole i djece s TUR-om sufinancirano do strane MZO-a i prenesenim viškom u iznosu 1.255 eura (temeljem Odluke o raspodjeli rezultata za 2023.g.) koji je premalo planiran.</t>
  </si>
  <si>
    <r>
      <t>1.</t>
    </r>
    <r>
      <rPr>
        <b/>
        <sz val="7"/>
        <color theme="1"/>
        <rFont val="Calibri"/>
        <family val="2"/>
        <scheme val="minor"/>
      </rPr>
      <t xml:space="preserve">      </t>
    </r>
    <r>
      <rPr>
        <b/>
        <sz val="12"/>
        <color theme="1"/>
        <rFont val="Calibri"/>
        <family val="2"/>
        <scheme val="minor"/>
      </rPr>
      <t>PRIHODI I PRIMICI</t>
    </r>
  </si>
  <si>
    <r>
      <t xml:space="preserve">65-Prihodi od upravnih i administrativnih pristojbi, pristojbi po posebnim propisima i naknadama </t>
    </r>
    <r>
      <rPr>
        <sz val="11"/>
        <color theme="1"/>
        <rFont val="Calibri"/>
        <family val="2"/>
        <scheme val="minor"/>
      </rPr>
      <t>iz izvora</t>
    </r>
    <r>
      <rPr>
        <b/>
        <sz val="11"/>
        <color theme="1"/>
        <rFont val="Calibri"/>
        <family val="2"/>
        <scheme val="minor"/>
      </rPr>
      <t xml:space="preserve"> 3.4. Posebne namjene </t>
    </r>
    <r>
      <rPr>
        <sz val="11"/>
        <color theme="1"/>
        <rFont val="Calibri"/>
        <family val="2"/>
        <scheme val="minor"/>
      </rPr>
      <t>odnose se na sufinanciranje roditelja usluge boravka djece u vrtiću i povećani su za 18.000 eura temeljem otvaranja 6 novih odgojnih skupina u dograđenom objektu u Ul. G. Krkleca od rujna 2024.g.</t>
    </r>
    <r>
      <rPr>
        <b/>
        <sz val="11"/>
        <color theme="1"/>
        <rFont val="Calibri"/>
        <family val="2"/>
        <scheme val="minor"/>
      </rPr>
      <t xml:space="preserve">  </t>
    </r>
    <r>
      <rPr>
        <sz val="11"/>
        <color theme="1"/>
        <rFont val="Calibri"/>
        <family val="2"/>
        <scheme val="minor"/>
      </rPr>
      <t>te za preneseni višak u iznosu 15.925 eura (temeljem Odluke o raspodjeli rezultata za 2023.g.).</t>
    </r>
  </si>
  <si>
    <r>
      <t>Iz izvora 6.4. Prihodi od nefinancijske imovine</t>
    </r>
    <r>
      <rPr>
        <sz val="11"/>
        <color theme="1"/>
        <rFont val="Calibri"/>
        <family val="2"/>
        <scheme val="minor"/>
      </rPr>
      <t xml:space="preserve"> povećanje od 4.700 eura odnosi se na refundaciju naknade štete od Croatia osiguranja, za razliku cijene nabavljene sprave za park uništene u nevremenu.</t>
    </r>
  </si>
  <si>
    <r>
      <t>66</t>
    </r>
    <r>
      <rPr>
        <sz val="11"/>
        <color theme="1"/>
        <rFont val="Calibri"/>
        <family val="2"/>
        <scheme val="minor"/>
      </rPr>
      <t>-</t>
    </r>
    <r>
      <rPr>
        <b/>
        <sz val="11"/>
        <color theme="1"/>
        <rFont val="Calibri"/>
        <family val="2"/>
        <scheme val="minor"/>
      </rPr>
      <t xml:space="preserve">Prihodi od prodaje proizvoda i robe te pruženih usluga, prihodi od donacija te povrati po protestiranim jamstvima </t>
    </r>
    <r>
      <rPr>
        <sz val="11"/>
        <color theme="1"/>
        <rFont val="Calibri"/>
        <family val="2"/>
        <scheme val="minor"/>
      </rPr>
      <t>iz izvora</t>
    </r>
    <r>
      <rPr>
        <b/>
        <sz val="11"/>
        <color theme="1"/>
        <rFont val="Calibri"/>
        <family val="2"/>
        <scheme val="minor"/>
      </rPr>
      <t xml:space="preserve"> 2.7. Vlastiti prihodi</t>
    </r>
    <r>
      <rPr>
        <sz val="11"/>
        <color theme="1"/>
        <rFont val="Calibri"/>
        <family val="2"/>
        <scheme val="minor"/>
      </rPr>
      <t xml:space="preserve"> povećani su za 2.914 eura zbog povećanog broja sati najma prostora (dvorane u Bregani te prostorija u objektu Mlinska).</t>
    </r>
  </si>
  <si>
    <r>
      <rPr>
        <sz val="11"/>
        <color theme="1"/>
        <rFont val="Calibri"/>
        <family val="2"/>
        <scheme val="minor"/>
      </rPr>
      <t>Izvor</t>
    </r>
    <r>
      <rPr>
        <b/>
        <sz val="11"/>
        <color theme="1"/>
        <rFont val="Calibri"/>
        <family val="2"/>
        <scheme val="minor"/>
      </rPr>
      <t xml:space="preserve"> 5.6. Prihod od donacija </t>
    </r>
    <r>
      <rPr>
        <sz val="11"/>
        <color theme="1"/>
        <rFont val="Calibri"/>
        <family val="2"/>
        <scheme val="minor"/>
      </rPr>
      <t>povećan je za 1.005 eura i odnosi se na prihode od TZ Grada Samobora za izradu kostima za fašnik, nagrade za sudjelovanju na fašniku, projekta prikupljanja starih baterija i donacije osiguranja prilikom sklapanja polica osiguranja za djecu (dodatna polica koju plaćaju roditelji)</t>
    </r>
  </si>
  <si>
    <r>
      <t xml:space="preserve">67-Prihodom iz nadležnog proračuna i od HZZO-a temeljem ugovornih obveza  </t>
    </r>
    <r>
      <rPr>
        <sz val="11"/>
        <color theme="1"/>
        <rFont val="Calibri"/>
        <family val="2"/>
        <scheme val="minor"/>
      </rPr>
      <t>iz izvora</t>
    </r>
    <r>
      <rPr>
        <b/>
        <sz val="11"/>
        <color theme="1"/>
        <rFont val="Calibri"/>
        <family val="2"/>
        <scheme val="minor"/>
      </rPr>
      <t xml:space="preserve"> 1.1. Opći prihodi i primici financiraju se</t>
    </r>
    <r>
      <rPr>
        <sz val="11"/>
        <color theme="1"/>
        <rFont val="Calibri"/>
        <family val="2"/>
        <scheme val="minor"/>
      </rPr>
      <t xml:space="preserve"> rashodi za zaposlene (bruto plaće, doprinosi na plaće, plaće za prekovremeni rad, ostala materijalna prava zaposlenika), naknada zbog nezapošljavanja osoba s invaliditetom , prijevoz za djecu u programu predškole, dio rashoda za energente, dio rashoda za nabavu uredskog materijala i ostalih materijalnih rashoda (za potrebe rada logopeda), dio rashoda za računalne usluge i usluge tekuće i investicijskog održavanja. </t>
    </r>
  </si>
  <si>
    <r>
      <t xml:space="preserve">31-Rashodi za zaposlene </t>
    </r>
    <r>
      <rPr>
        <sz val="11"/>
        <color theme="1"/>
        <rFont val="Calibri"/>
        <family val="2"/>
        <scheme val="minor"/>
      </rPr>
      <t xml:space="preserve">su planirani iz izvora </t>
    </r>
    <r>
      <rPr>
        <b/>
        <sz val="11"/>
        <color theme="1"/>
        <rFont val="Calibri"/>
        <family val="2"/>
        <scheme val="minor"/>
      </rPr>
      <t>1.1. Opći prihodi i primici</t>
    </r>
    <r>
      <rPr>
        <sz val="11"/>
        <color theme="1"/>
        <rFont val="Calibri"/>
        <family val="2"/>
        <scheme val="minor"/>
      </rPr>
      <t xml:space="preserve"> i povećani su za 280.000 eura</t>
    </r>
    <r>
      <rPr>
        <b/>
        <sz val="11"/>
        <color theme="1"/>
        <rFont val="Calibri"/>
        <family val="2"/>
        <scheme val="minor"/>
      </rPr>
      <t>.</t>
    </r>
  </si>
  <si>
    <r>
      <t xml:space="preserve">32-Materijalni rashodi </t>
    </r>
    <r>
      <rPr>
        <sz val="11"/>
        <color theme="1"/>
        <rFont val="Calibri"/>
        <family val="2"/>
        <scheme val="minor"/>
      </rPr>
      <t>iz izvora</t>
    </r>
    <r>
      <rPr>
        <b/>
        <sz val="11"/>
        <color theme="1"/>
        <rFont val="Calibri"/>
        <family val="2"/>
        <scheme val="minor"/>
      </rPr>
      <t xml:space="preserve"> 1.1. Opći prihodi i primici </t>
    </r>
    <r>
      <rPr>
        <sz val="11"/>
        <color theme="1"/>
        <rFont val="Calibri"/>
        <family val="2"/>
        <scheme val="minor"/>
      </rPr>
      <t>obuhvaćaju rashode za energiju, usluge tekućeg i investicijskog održavanja, računalne usluge, naknadu zbog nezapošljavanja osoba s invaliditetom, prijevoz za djecu u programu predškole i uredski materijal te nemaju izmjena i dopuna.</t>
    </r>
  </si>
  <si>
    <r>
      <rPr>
        <sz val="11"/>
        <color theme="1"/>
        <rFont val="Calibri"/>
        <family val="2"/>
        <scheme val="minor"/>
      </rPr>
      <t>Materijalni rashodi iz izvora</t>
    </r>
    <r>
      <rPr>
        <b/>
        <sz val="11"/>
        <color theme="1"/>
        <rFont val="Calibri"/>
        <family val="2"/>
        <scheme val="minor"/>
      </rPr>
      <t xml:space="preserve"> 2.7. Vlastiti prihodi </t>
    </r>
    <r>
      <rPr>
        <sz val="11"/>
        <color theme="1"/>
        <rFont val="Calibri"/>
        <family val="2"/>
        <scheme val="minor"/>
      </rPr>
      <t>povećani su za 2.914 eura i obuhvaćaju rashode za sredstva za čišćenje i održavanje, za prostore koji se iznajmljuju, a u skladu s Pravilnikom o mjerilima i načinu korištenja vlastitih prihoda.</t>
    </r>
  </si>
  <si>
    <r>
      <rPr>
        <sz val="11"/>
        <color theme="1"/>
        <rFont val="Calibri"/>
        <family val="2"/>
        <scheme val="minor"/>
      </rPr>
      <t>Materijalni rashodi iz izvora</t>
    </r>
    <r>
      <rPr>
        <b/>
        <sz val="11"/>
        <color theme="1"/>
        <rFont val="Calibri"/>
        <family val="2"/>
        <scheme val="minor"/>
      </rPr>
      <t xml:space="preserve"> 3.4. Prihodi za posebne namjene  </t>
    </r>
    <r>
      <rPr>
        <sz val="11"/>
        <color theme="1"/>
        <rFont val="Calibri"/>
        <family val="2"/>
        <scheme val="minor"/>
      </rPr>
      <t>povećani su za 11.750 eura</t>
    </r>
    <r>
      <rPr>
        <b/>
        <sz val="11"/>
        <color theme="1"/>
        <rFont val="Calibri"/>
        <family val="2"/>
        <scheme val="minor"/>
      </rPr>
      <t xml:space="preserve">. </t>
    </r>
  </si>
  <si>
    <r>
      <rPr>
        <sz val="11"/>
        <color theme="1"/>
        <rFont val="Calibri"/>
        <family val="2"/>
        <scheme val="minor"/>
      </rPr>
      <t>Materijalni rashodi iz izvora</t>
    </r>
    <r>
      <rPr>
        <b/>
        <sz val="11"/>
        <color theme="1"/>
        <rFont val="Calibri"/>
        <family val="2"/>
        <scheme val="minor"/>
      </rPr>
      <t xml:space="preserve"> 4.1. Grad Samobor - pomoći  </t>
    </r>
    <r>
      <rPr>
        <sz val="11"/>
        <color theme="1"/>
        <rFont val="Calibri"/>
        <family val="2"/>
        <scheme val="minor"/>
      </rPr>
      <t>povećani su za 800 eura</t>
    </r>
    <r>
      <rPr>
        <b/>
        <sz val="11"/>
        <color theme="1"/>
        <rFont val="Calibri"/>
        <family val="2"/>
        <scheme val="minor"/>
      </rPr>
      <t>.</t>
    </r>
    <r>
      <rPr>
        <sz val="11"/>
        <color theme="1"/>
        <rFont val="Calibri"/>
        <family val="2"/>
        <scheme val="minor"/>
      </rPr>
      <t xml:space="preserve"> Smanjeni su rashodi za energiju a povećani za materijal i sirovine (prehrambene namirnice).</t>
    </r>
  </si>
  <si>
    <r>
      <t xml:space="preserve">Materijalni rashodi iz izvora </t>
    </r>
    <r>
      <rPr>
        <b/>
        <sz val="11"/>
        <color theme="1"/>
        <rFont val="Calibri"/>
        <family val="2"/>
        <scheme val="minor"/>
      </rPr>
      <t xml:space="preserve">4.7.Prihodi od pomoći </t>
    </r>
    <r>
      <rPr>
        <sz val="11"/>
        <color theme="1"/>
        <rFont val="Calibri"/>
        <family val="2"/>
        <scheme val="minor"/>
      </rPr>
      <t xml:space="preserve"> povećani su za 700 eura i odnose na zdravstvene usluge koje se refundiraju od strane HZZO-a.</t>
    </r>
  </si>
  <si>
    <r>
      <rPr>
        <sz val="11"/>
        <color theme="1"/>
        <rFont val="Calibri"/>
        <family val="2"/>
        <scheme val="minor"/>
      </rPr>
      <t>Materijalni rashodi iz izvora</t>
    </r>
    <r>
      <rPr>
        <b/>
        <sz val="11"/>
        <color theme="1"/>
        <rFont val="Calibri"/>
        <family val="2"/>
        <scheme val="minor"/>
      </rPr>
      <t xml:space="preserve"> 5.6.Prihodi od donacija  </t>
    </r>
    <r>
      <rPr>
        <sz val="11"/>
        <color theme="1"/>
        <rFont val="Calibri"/>
        <family val="2"/>
        <scheme val="minor"/>
      </rPr>
      <t>povećani su za 1.005 eura te se odnose na nabavku sitnog inventara i ostale rashode poslovanja</t>
    </r>
    <r>
      <rPr>
        <b/>
        <sz val="11"/>
        <color theme="1"/>
        <rFont val="Calibri"/>
        <family val="2"/>
        <scheme val="minor"/>
      </rPr>
      <t>.</t>
    </r>
  </si>
  <si>
    <r>
      <rPr>
        <sz val="11"/>
        <color theme="1"/>
        <rFont val="Calibri"/>
        <family val="2"/>
        <scheme val="minor"/>
      </rPr>
      <t>Materijalni rashodi iz izvora</t>
    </r>
    <r>
      <rPr>
        <b/>
        <sz val="11"/>
        <color theme="1"/>
        <rFont val="Calibri"/>
        <family val="2"/>
        <scheme val="minor"/>
      </rPr>
      <t xml:space="preserve"> 6.4.Prihodi od nefinancijske imovine  </t>
    </r>
    <r>
      <rPr>
        <sz val="11"/>
        <color theme="1"/>
        <rFont val="Calibri"/>
        <family val="2"/>
        <scheme val="minor"/>
      </rPr>
      <t>povećani su za 4.700 eura te se odnose na usluge tekućeg i investicijskog održavanja</t>
    </r>
    <r>
      <rPr>
        <b/>
        <sz val="11"/>
        <color theme="1"/>
        <rFont val="Calibri"/>
        <family val="2"/>
        <scheme val="minor"/>
      </rPr>
      <t>.</t>
    </r>
  </si>
  <si>
    <r>
      <t xml:space="preserve"> </t>
    </r>
    <r>
      <rPr>
        <b/>
        <sz val="11"/>
        <color theme="1"/>
        <rFont val="Calibri"/>
        <family val="2"/>
        <scheme val="minor"/>
      </rPr>
      <t xml:space="preserve">42-Rashodi za nabavu proizvedene dugotrajne imovine </t>
    </r>
    <r>
      <rPr>
        <sz val="11"/>
        <color theme="1"/>
        <rFont val="Calibri"/>
        <family val="2"/>
        <scheme val="minor"/>
      </rPr>
      <t>iz izvora</t>
    </r>
    <r>
      <rPr>
        <b/>
        <sz val="11"/>
        <color theme="1"/>
        <rFont val="Calibri"/>
        <family val="2"/>
        <scheme val="minor"/>
      </rPr>
      <t xml:space="preserve"> 1.1. Opći prihodi i primici </t>
    </r>
    <r>
      <rPr>
        <sz val="11"/>
        <color theme="1"/>
        <rFont val="Calibri"/>
        <family val="2"/>
        <scheme val="minor"/>
      </rPr>
      <t xml:space="preserve"> obuhvaćaju povećanje za 11.000 eura za nabavu uređaja za evidenciju radnog vremena </t>
    </r>
  </si>
  <si>
    <r>
      <t xml:space="preserve">Rashodi za nabavu proizvedene dugotrajne imovine iz izvora </t>
    </r>
    <r>
      <rPr>
        <b/>
        <sz val="11"/>
        <color theme="1"/>
        <rFont val="Calibri"/>
        <family val="2"/>
        <scheme val="minor"/>
      </rPr>
      <t>4.7.Prihodi od pomoći</t>
    </r>
    <r>
      <rPr>
        <sz val="11"/>
        <color theme="1"/>
        <rFont val="Calibri"/>
        <family val="2"/>
        <scheme val="minor"/>
      </rPr>
      <t xml:space="preserve"> obuhvaća kupnju opreme za potrebe predškole i djece s TUR-om sufinancirano do strane MZO-a i povećani su za 1.000 eura.</t>
    </r>
  </si>
  <si>
    <t xml:space="preserve">Ostala povećanja rashoda odnose se na naknadu za prijevoz, stručna usavršavanja, službenu, radnu i zaštitnu obuću, zdravstvene usluge, komunalne usluge, uredski materijal i ostale materijalne rashode vezane za početak rada nadograđenog dijela objekta u Ul. G. Krkleca od rujna 2024.g. </t>
  </si>
  <si>
    <r>
      <t xml:space="preserve">Razvojna mjera </t>
    </r>
    <r>
      <rPr>
        <i/>
        <sz val="10"/>
        <color theme="1"/>
        <rFont val="Calibri"/>
        <family val="2"/>
        <scheme val="minor"/>
      </rPr>
      <t>(poveznica sa strateškim okvirom Provedbenog programa Grada Samobora za razdoblje 2021. – 2025.):</t>
    </r>
  </si>
  <si>
    <r>
      <t>Unutar ove aktivnosti,</t>
    </r>
    <r>
      <rPr>
        <b/>
        <sz val="11"/>
        <color theme="1"/>
        <rFont val="Calibri"/>
        <family val="2"/>
        <scheme val="minor"/>
      </rPr>
      <t xml:space="preserve"> </t>
    </r>
    <r>
      <rPr>
        <sz val="11"/>
        <color theme="1"/>
        <rFont val="Calibri"/>
        <family val="2"/>
        <scheme val="minor"/>
      </rPr>
      <t xml:space="preserve">iz </t>
    </r>
    <r>
      <rPr>
        <b/>
        <sz val="11"/>
        <color theme="1"/>
        <rFont val="Calibri"/>
        <family val="2"/>
        <scheme val="minor"/>
      </rPr>
      <t>izvora 1.1. Opći prihodi i primici</t>
    </r>
    <r>
      <rPr>
        <sz val="11"/>
        <color theme="1"/>
        <rFont val="Calibri"/>
        <family val="2"/>
        <scheme val="minor"/>
      </rPr>
      <t>, financiraju se izdaci za radnike: bruto plaće, plaće za prekovremeni rad i ostali rashodi za zaposlene (božićnica, regres i dr.). Također, financira se i dio rashoda za energente, mali dio rashoda za nabavu uredskog materijala i ostalih materijalnih rashoda (za potrebe rada logopeda), dio rashoda za računalne usluge i usluge tekuće i investicijskog održavanja. Financira se i naknada zbog nezapošljavanja osoba s invaliditetom.</t>
    </r>
  </si>
  <si>
    <r>
      <t xml:space="preserve"> - </t>
    </r>
    <r>
      <rPr>
        <b/>
        <sz val="11"/>
        <color theme="1"/>
        <rFont val="Calibri"/>
        <family val="2"/>
        <scheme val="minor"/>
      </rPr>
      <t>skupina 32</t>
    </r>
    <r>
      <rPr>
        <sz val="11"/>
        <color theme="1"/>
        <rFont val="Calibri"/>
        <family val="2"/>
        <scheme val="minor"/>
      </rPr>
      <t xml:space="preserve"> - materijalni rashodi nisu mijenjani</t>
    </r>
  </si>
  <si>
    <r>
      <t>Iz</t>
    </r>
    <r>
      <rPr>
        <b/>
        <sz val="10.5"/>
        <color theme="1"/>
        <rFont val="Calibri"/>
        <family val="2"/>
        <scheme val="minor"/>
      </rPr>
      <t xml:space="preserve"> izvora 2.7. Vlastiti prihodi</t>
    </r>
    <r>
      <rPr>
        <sz val="10.5"/>
        <color theme="1"/>
        <rFont val="Calibri"/>
        <family val="2"/>
        <scheme val="minor"/>
      </rPr>
      <t xml:space="preserve"> povećani su rashodi za 2.914 eura i obuhvaćaju rashode za sredstva za čišćenje i održavanje za prostore koji se iznajmljuju u skladu sa povećanim prihodima od najma.</t>
    </r>
  </si>
  <si>
    <r>
      <t xml:space="preserve">Iz </t>
    </r>
    <r>
      <rPr>
        <b/>
        <sz val="10.5"/>
        <color theme="1"/>
        <rFont val="Calibri"/>
        <family val="2"/>
        <scheme val="minor"/>
      </rPr>
      <t>izvora 3.4. Posebnih namjena</t>
    </r>
    <r>
      <rPr>
        <sz val="10.5"/>
        <color theme="1"/>
        <rFont val="Calibri"/>
        <family val="2"/>
        <scheme val="minor"/>
      </rPr>
      <t xml:space="preserve"> tj. roditeljskim uplatama unutar redovne djelatnosti financiraju se svi ostali troškovi vrtića: naknade troškova zaposlenima (naknade za prijevoz, službena putovanja i stručna usavršavanja), rashodi za materijal, energiju i uslugu (prehrana djece, energija i komunalije, tekuće održavanje objekata i opreme, nabava sitnog materijala, zakupnina) te ostali nespomenuti rashodi.</t>
    </r>
  </si>
  <si>
    <r>
      <rPr>
        <b/>
        <sz val="11"/>
        <color theme="1"/>
        <rFont val="Calibri"/>
        <family val="2"/>
        <scheme val="minor"/>
      </rPr>
      <t xml:space="preserve"> I. Izmjenama i dopunama Financijskog plana za 2024. g</t>
    </r>
    <r>
      <rPr>
        <sz val="11"/>
        <color theme="1"/>
        <rFont val="Calibri"/>
        <family val="2"/>
        <scheme val="minor"/>
      </rPr>
      <t xml:space="preserve">. povećani su rashodi za plaće radi dodataka na plaću za 3 novo zaposlena odgojitelja  kod otvaranja nove odgojne skupine, te je smanjen rashod za sitan inventar. </t>
    </r>
  </si>
  <si>
    <t>DV Izvor provodi alternativni 10-satni odgojno-obrazovni program prema koncepciji Marije Montessori od ped. god. 2015./16. Montessori metoda je filozofija odgoja koja objedinjuje teoriju ličnosti i razvoja i pedagoške tehnike temeljene na poštivanju prava djeteta, njegovih prirodnih sposobnosti i ljubavi prema djetetu. Montessori program se provodi za jednu skupinu u centralnom objektu u Ul. G. Krkleca dok nova druga skupina kreće sa radom otvaranjem dograđenog dijela objekta u Ul. G. Krkleca od rujna 2024.g.</t>
  </si>
  <si>
    <r>
      <t>Rashodi za zaposlene iz izvora</t>
    </r>
    <r>
      <rPr>
        <b/>
        <sz val="11"/>
        <color theme="1"/>
        <rFont val="Calibri"/>
        <family val="2"/>
        <scheme val="minor"/>
      </rPr>
      <t xml:space="preserve"> 3.4. Prihodi za posebne namjene</t>
    </r>
    <r>
      <rPr>
        <sz val="11"/>
        <color theme="1"/>
        <rFont val="Calibri"/>
        <family val="2"/>
        <scheme val="minor"/>
      </rPr>
      <t xml:space="preserve"> povećani su 2.350 eura za dodatak na plaću 3 nova odgojitelja nove Montessori skupine u dograđenom objektu u Ul. G. Krkleca.</t>
    </r>
  </si>
  <si>
    <t xml:space="preserve">                                         ZA DJEČJI VRTIĆ IZVOR , G. KRKLECA 2, SAMOBOR</t>
  </si>
  <si>
    <t xml:space="preserve">Ukupni broj školskih obveznika uključenih u 10-satni program. </t>
  </si>
  <si>
    <r>
      <rPr>
        <b/>
        <sz val="11"/>
        <color theme="1"/>
        <rFont val="Calibri"/>
        <family val="2"/>
        <scheme val="minor"/>
      </rPr>
      <t>Ukupni prihodi poslovanja - razred 6</t>
    </r>
    <r>
      <rPr>
        <sz val="11"/>
        <color theme="1"/>
        <rFont val="Calibri"/>
        <family val="2"/>
        <scheme val="minor"/>
      </rPr>
      <t xml:space="preserve"> - Pomoći iz inozemstva i od subjekata unutar općeg proračuna; prihodi od upravnih i administrativnih pristojbi, pristojbi po posebnim propisima i naknada; prihodi od prodaje proizvoda i robe te pruženih usluga, prihodi od donacija te povrati po protestiranim jamstvima; prihodi iz nadležnog proračuna i od HZZO-a temeljem ugovornih obveza planirani su </t>
    </r>
    <r>
      <rPr>
        <b/>
        <sz val="11"/>
        <color theme="1"/>
        <rFont val="Calibri"/>
        <family val="2"/>
        <scheme val="minor"/>
      </rPr>
      <t>I. izmjenama i dopunama Financijskog plana za 2024. godinu  u iznosu od 3.270.748 eura te namjenskim viškom od 21.180 eura i metodološkim manjkom od 10.113 eura koji se odnosi na nepodmirene obveze (radi nedospjelog datuma plaćanja dobavljačima) iz izvora Grada Samobor - pomoći  koji je pokriven ostvarenjem prihoda od nadležnog proračuna tijekom 2024.godine).</t>
    </r>
  </si>
  <si>
    <r>
      <rPr>
        <b/>
        <sz val="11"/>
        <color theme="1"/>
        <rFont val="Calibri"/>
        <family val="2"/>
        <scheme val="minor"/>
      </rPr>
      <t>63-Pomoći iz inozemstva i od subjekata unutar općeg proračuna</t>
    </r>
    <r>
      <rPr>
        <sz val="11"/>
        <color theme="1"/>
        <rFont val="Calibri"/>
        <family val="2"/>
        <scheme val="minor"/>
      </rPr>
      <t xml:space="preserve"> povećani su iz</t>
    </r>
    <r>
      <rPr>
        <b/>
        <sz val="11"/>
        <color theme="1"/>
        <rFont val="Calibri"/>
        <family val="2"/>
        <scheme val="minor"/>
      </rPr>
      <t xml:space="preserve"> izvora 4.7. Prihodi od pomoći </t>
    </r>
    <r>
      <rPr>
        <sz val="11"/>
        <color theme="1"/>
        <rFont val="Calibri"/>
        <family val="2"/>
        <scheme val="minor"/>
      </rPr>
      <t>za 7.000 eura temeljem dobivene Odluke Ministarstva znanosti i obrazovanja o sufinanciranju programa predškole i djece s teškoćama u razvoju te za preneseni višak u iznosu 1.255 eura (temeljem Odluke o raspodjeli rezultata za 2023.g.).</t>
    </r>
  </si>
  <si>
    <t>Povećanje od 700 eura odnosi se na očekivane refundacije od HZZO-a temeljem plaćanih rashoda medicine rada kod novo zapošljavanja koje se planiraju otvaranjem dograđenog objekta u Ul. G. Krkleca.</t>
  </si>
  <si>
    <r>
      <t xml:space="preserve">64-Prihodi od imovine </t>
    </r>
    <r>
      <rPr>
        <sz val="11"/>
        <color theme="1"/>
        <rFont val="Calibri"/>
        <family val="2"/>
        <scheme val="minor"/>
      </rPr>
      <t>iz izvora</t>
    </r>
    <r>
      <rPr>
        <b/>
        <sz val="11"/>
        <color theme="1"/>
        <rFont val="Calibri"/>
        <family val="2"/>
        <scheme val="minor"/>
      </rPr>
      <t xml:space="preserve"> 2.7. Vlastiti prihodi </t>
    </r>
    <r>
      <rPr>
        <sz val="11"/>
        <color theme="1"/>
        <rFont val="Calibri"/>
        <family val="2"/>
        <scheme val="minor"/>
      </rPr>
      <t>ostaju nepromijenjeni.</t>
    </r>
  </si>
  <si>
    <r>
      <rPr>
        <sz val="11"/>
        <color theme="1"/>
        <rFont val="Calibri"/>
        <family val="2"/>
        <scheme val="minor"/>
      </rPr>
      <t xml:space="preserve">Povećanja prihoda iz izvora </t>
    </r>
    <r>
      <rPr>
        <b/>
        <sz val="11"/>
        <color theme="1"/>
        <rFont val="Calibri"/>
        <family val="2"/>
        <scheme val="minor"/>
      </rPr>
      <t xml:space="preserve">1.1. Opći prihodi i primici </t>
    </r>
    <r>
      <rPr>
        <sz val="11"/>
        <color theme="1"/>
        <rFont val="Calibri"/>
        <family val="2"/>
        <scheme val="minor"/>
      </rPr>
      <t>iznosi 280.000 eura i odnosi se na plaće i ostale rashode (materijalna prava) za novo zaposlene za dograđeni dio objekta u Ul. G. Krkleca  od mjeseca rujna 2024.g. Te povećanje materijalnih prava i plaće za prekovremeni rad za redovno zaposlene. Detaljnije razrađeno u rashodima.</t>
    </r>
  </si>
  <si>
    <t>Rashodi su povećani/smanjeni po ekonomskoj klasifikaciji i izvorima financiranja:</t>
  </si>
  <si>
    <t xml:space="preserve">Povećanje se većinski odnosi na rashode za plaću i ostale rashode (materijalna prava) za novo zaposlene za dograđeni dio objekta u Ul. G. Krkleca  od mjeseca rujna 2024.g. </t>
  </si>
  <si>
    <t>Manji dio povećanja odnosi se na ostale rashode za redovno zaposlene i to za dodatno dvije otpremnine i povećanja materijalnih prava do maksimalnog neoporezivog iznosa te za plaću za prekovremeni rad (radi zamjena za nenazočne radnike).</t>
  </si>
  <si>
    <t>Od 2024.g. osnovica za plaću  iznosi 550 eura. Ostali rashodi za zaposlene odnose se na neoporeziva materijalna prava (regres i božićnicu, uskrsnicu, dar za dijete, naknadu za topli obrok) te je za 2024.g. planirano 10 otpremnina.</t>
  </si>
  <si>
    <t>Povećanje se odnosi na (podskupina 321) službena putovanja vezana za stručna usavršavanja redovno zaposlenih te stručna usavršavanja i naknade za prijevoz za novo zaposlene za dograđeni dio objekta u Ul. G. Krkleca.</t>
  </si>
  <si>
    <t>Povećanja vezana na redovno poslovanje odnose se rashode za usluge tekućeg i investicijskog održavanja (električnih instalacija u objektu u Ul. G. Krkleca), zakupnine i najamnine (zadržavanje najma objekta u Hrastini+povećanje cijene najma), premije osiguranja, intelektualne, računalne i ostale usluge te je aktivirana nove pozicija za rashode reprezentacije.</t>
  </si>
  <si>
    <r>
      <t xml:space="preserve">34-Financijski rashodi iz izvora 3.4. Prihodi za posebne namjene </t>
    </r>
    <r>
      <rPr>
        <sz val="11"/>
        <color theme="1"/>
        <rFont val="Calibri"/>
        <family val="2"/>
        <scheme val="minor"/>
      </rPr>
      <t>ostaju nepromijenjeni</t>
    </r>
  </si>
  <si>
    <r>
      <rPr>
        <sz val="11"/>
        <color theme="1"/>
        <rFont val="Calibri"/>
        <family val="2"/>
        <scheme val="minor"/>
      </rPr>
      <t>Rashodi za nabavu proizvedene dugotrajne imovine iz izvora</t>
    </r>
    <r>
      <rPr>
        <b/>
        <sz val="11"/>
        <color theme="1"/>
        <rFont val="Calibri"/>
        <family val="2"/>
        <scheme val="minor"/>
      </rPr>
      <t xml:space="preserve"> 3.4. Prihodi za posebne namjene </t>
    </r>
    <r>
      <rPr>
        <sz val="11"/>
        <color theme="1"/>
        <rFont val="Calibri"/>
        <family val="2"/>
        <scheme val="minor"/>
      </rPr>
      <t>povećani su za 19.825 eura temeljem Odluke o raspodjeli rezultata za 2023.g. budući da je preneseni višak veći za 15.925 eura od planiranog i odnose se za nabavu uređaja, strojeva i opreme ponajprije igrala za park i 6 inox kolica za kuhinju za dograđeni dio objekta u Ul. G. Krkleca.</t>
    </r>
  </si>
  <si>
    <t>I. Izmjenama i dopunama Financijskog plana za 2024.g. ukupni rashodi poslovanja planirani su u iznosu od : razred 3-Rashodi poslovanja 3.220.481 eura i razred 4-Rashodi za nabavu nefinancijske imovine 61.334 eura, te metodološkog manjka od 10.113 eura koji je pokriven iz tekućih prihoda.</t>
  </si>
  <si>
    <t>Povećanje se odnosi  i na ostale rashode za zaposlene (materijalna prava) za novo zaposlene za dograđeni dio objekta u Ul. G. Krkleca, povećanje materijalnih prava do maksimalnog neoporezivog iznosa za redovno zaposlene, dvije dodatne otpremnine te plaću za prekovremeni rad (radi zamjena za nenazočne radnike).</t>
  </si>
  <si>
    <t>Povećanja vezana na redovno poslovanje odnose se na rashode za službena putovanja vezana za stručna usavršavanja, usluge tekućeg i investicijskog održavanja (električne instalacije u objektu u Ul. G. Krkleca), zakupnine i najamnine (zadržavanje najma objekta u Hrastini+povećanje cijene najma), premije osiguranja, intelektualne, računalne i ostale usluge te je aktivirana nova pozicija za rashode reprezentacije.</t>
  </si>
  <si>
    <r>
      <t xml:space="preserve">Program predškole obvezan je program odgojno-obrazovnoga rada s djecom u godini dana prije polaska u osnovnu školu te se provodi u trajanju od 250 sati. Iz godine u godinu, smanjivao se broj djece u programu predškole što je upućivalo da je većina djece obuhvaćena redovitim 10–satnim programom predškolskog odgoja i obrazovanja. Program predškole te program za djecu s teškoćama u razvoju koja su integrirana u redovite skupine DV Izvora sufinanciran je od strane Ministarstva znanosti i obrazovanja. Iz navedenih sredstava vrši se kupnja didaktike, materijala i opreme za grupe te stručno usavršavanje odgojitelja.                                                                                                                                           </t>
    </r>
    <r>
      <rPr>
        <b/>
        <sz val="11"/>
        <color theme="1"/>
        <rFont val="Calibri"/>
        <family val="2"/>
        <scheme val="minor"/>
      </rPr>
      <t xml:space="preserve">I. Izmjenama i dopunama Financijskog plana za 2024. godinu </t>
    </r>
    <r>
      <rPr>
        <sz val="11"/>
        <color theme="1"/>
        <rFont val="Calibri"/>
        <family val="2"/>
        <scheme val="minor"/>
      </rPr>
      <t xml:space="preserve">došlo je do povećanja na rashodima za stručno usavršavanje, sitnom inventaru i opremi temeljem Odluke o raspodjeli rezultata za 2023.g. budući da je preneseni višak veći za 1.255 eura od planiranog i Odluke Ministarstva znanosti i obrazovanja o sufinanciranju programa preškole i TUR-a.                                                  
Ishodište za procjenu planiranih rashoda  temelji se na broju djece u programu predškole i djece s teškoćama u razvoju koja su integrirana u redovite programe te iznosima sufinanciranja od strane MZO, i to:
- 3,60 € po djetetu u programu predškole (ukupan broj školskih obveznika  redovnog programa + mala škola je 161) 
 - od 53,00 € do 106,00 € po djetetu s teškoćama u razvoju  (29 djece sa TUR-om) 
Isplata se vrši u više ciklusa.
Ministarstvo znanosti i obrazovanja upućuje dječje vrtiće da doznačena sredstva koriste za nabavu didaktičkih sredstava, stručno usavršavanje, nabavu suvremene literature i opreme.                                                                                                                                                                                    Iz sredstava Grada podmiruju se troškovi prijevoza za djecu s udaljenih područja koji su polaznici obveznog programa predškole. </t>
    </r>
  </si>
  <si>
    <r>
      <t xml:space="preserve">Rashodi su predviđeni za nabavu nefinancijske imovine za DV Izvor iz izvora Opći prihodi i primici, izvora posebnih namjena tj. roditeljskih uplata.                                                                                                       Nabava nefinancijske imovine vrši se sukcesivno tijekom godine, sukladno Planu nabave (klima uređaji, računala i druga komunikacijska i informatička oprema, namještaj, oprema za kuhinju i igrala za park). Planirana financijska sredstva temelje se na iskazanim potrebama dječjeg vrtića za nabavu dugotrajne nefinancijske imovine te ponudama za nabavu iste.                                                                                                                                                      </t>
    </r>
    <r>
      <rPr>
        <b/>
        <sz val="11"/>
        <color theme="1"/>
        <rFont val="Calibri"/>
        <family val="2"/>
        <scheme val="minor"/>
      </rPr>
      <t>I. Izmjenama i dopunama Financijskog plana za 2024. godinu</t>
    </r>
    <r>
      <rPr>
        <sz val="11"/>
        <color theme="1"/>
        <rFont val="Calibri"/>
        <family val="2"/>
        <scheme val="minor"/>
      </rPr>
      <t xml:space="preserve"> planirano je povećanje temeljem Odluke o raspodjeli rezultata za 2023.g. budući da je preneseni višak veći za 15.925 eura od planiranog  te se planira utrošiti za nabavu sprave za park. Iz izvora posebnih namjena povećanje se odnosi i na nabavku inox kolica za kuhinju za potrebe dograđenog dijela objekta u Ul. G. Krkleca. Dok se iz izvora Opći prihodi i primici povećanje od 11.000 eura planira za nabavu uređaja za evidenciju radnog vremena.</t>
    </r>
  </si>
  <si>
    <t>Iz izvora posebnih namjena došlo je do povećanja od 13.750 eura. Do povećanja je najviše došlo na rashodu za materijal i sirovine (prehrambene namirnice) od 35.000 eura radi 6 novih odgojnih skupina u nadograđenom objektu u Ul. G. Krkleca.</t>
  </si>
  <si>
    <t>Na rashodima za materijal i energiju (podskupina 322) najveće je smanjenje rashoda za energiju od 44.050 eura radi produžetka Uredbe o izmjenama i dopunama Uredbe o otklanjanju poremećaja na domaćem tržištu energije do 30.rujna 2024. te smanjenje rashoda za sitan inventar (didaktiku) od 14.000 eura budući da će novi dio dograđenog objekta u Ul. G.Krklaca biti opremljen od strane osnivača Grada Samobora.</t>
  </si>
  <si>
    <t>-          Zakon o predškolskom odgoju i obrazovanju  (NN 10/ 97, 107/07, 94/13, 98/19, 57/22 i 101/23)</t>
  </si>
  <si>
    <t>Iznosi za plaće, doprinose i ostala materijalna prava planirani su na bazi 116 radnika. Osnovica za obračun plaće utvrđuje se Odlukom o izvršavanju Proračuna Grada Samobora te za 2024. godinu iznositi 550 eura, dok se koeficijenti složenosti poslova te ostala materijalna prava propisuju Pravilnicima o radu dječjih vrtića.</t>
  </si>
  <si>
    <r>
      <t xml:space="preserve">Iz </t>
    </r>
    <r>
      <rPr>
        <b/>
        <sz val="10.5"/>
        <color theme="1"/>
        <rFont val="Calibri"/>
        <family val="2"/>
        <scheme val="minor"/>
      </rPr>
      <t xml:space="preserve">izvora 4.7. Prihodi od pomoći </t>
    </r>
    <r>
      <rPr>
        <sz val="10.5"/>
        <color theme="1"/>
        <rFont val="Calibri"/>
        <family val="2"/>
        <scheme val="minor"/>
      </rPr>
      <t>rashodi su povećani za 700 eura te se odnose na zdravstvene usluge koje se refundiraju od strane HZZO-a za usluge medicine rada.</t>
    </r>
  </si>
  <si>
    <r>
      <t xml:space="preserve">Iz </t>
    </r>
    <r>
      <rPr>
        <b/>
        <sz val="10.5"/>
        <color theme="1"/>
        <rFont val="Calibri"/>
        <family val="2"/>
        <scheme val="minor"/>
      </rPr>
      <t xml:space="preserve">izvora 4.1. Grad Samobor - pomoći </t>
    </r>
    <r>
      <rPr>
        <sz val="10.5"/>
        <color theme="1"/>
        <rFont val="Calibri"/>
        <family val="2"/>
        <scheme val="minor"/>
      </rPr>
      <t xml:space="preserve"> povećani su rashodi za 800 eura temeljem donesene Odluke o izmjenama odluke o raspodjeli sredstava za fiskalnu održivost dječjih vrtića na području Grada Samobora za pedagošku godinu 2023./2024. od 07.veljače 2024.g. Smanjeni su rashodi za energiju a povećani za materijal i sirovine (prehrambene namirnice).   </t>
    </r>
  </si>
  <si>
    <r>
      <t>Na</t>
    </r>
    <r>
      <rPr>
        <b/>
        <sz val="10.5"/>
        <color theme="1"/>
        <rFont val="Calibri"/>
        <family val="2"/>
        <scheme val="minor"/>
      </rPr>
      <t xml:space="preserve"> izvoru 5.6. Prihodi od donacija</t>
    </r>
    <r>
      <rPr>
        <sz val="10.5"/>
        <color theme="1"/>
        <rFont val="Calibri"/>
        <family val="2"/>
        <scheme val="minor"/>
      </rPr>
      <t xml:space="preserve"> su povećani rashodi za sitan inventar i ostale nespomenute rashode redovnog poslovanja vrtića za 1.005 eura.                </t>
    </r>
  </si>
  <si>
    <r>
      <t xml:space="preserve">Na </t>
    </r>
    <r>
      <rPr>
        <b/>
        <sz val="10.5"/>
        <color theme="1"/>
        <rFont val="Calibri"/>
        <family val="2"/>
        <scheme val="minor"/>
      </rPr>
      <t xml:space="preserve">izvoru 6.4. Prihodi od nefinancijske imovine </t>
    </r>
    <r>
      <rPr>
        <sz val="10.5"/>
        <color theme="1"/>
        <rFont val="Calibri"/>
        <family val="2"/>
        <scheme val="minor"/>
      </rPr>
      <t>rashodi su povećani za 4.700 eura te se odnose na usluge tekućeg i investicijskog održavanja temeljem dobivene refundacije štete od Croatia osiguranja.</t>
    </r>
  </si>
  <si>
    <t>Ukupni broj upisane djece u redovni 10-satni program i program predškole (akt. 5.1. Redovna djelatnost vrtića, PPGS) planiran je Godišnjim planom i programom DV Izvor. Cilj je postupno smanjiti broj djece u skupinama kako bi bili bliži DPS-u. Proširenjem centralnog objekta u Ul. G. Krkleca planira se porast za 6 skupina.</t>
  </si>
  <si>
    <r>
      <rPr>
        <b/>
        <sz val="11"/>
        <color theme="1"/>
        <rFont val="Calibri"/>
        <family val="2"/>
        <scheme val="minor"/>
      </rPr>
      <t>I. Izmjenama i dopunama Financijskog plana za 2024. g.</t>
    </r>
    <r>
      <rPr>
        <sz val="11"/>
        <color theme="1"/>
        <rFont val="Calibri"/>
        <family val="2"/>
        <scheme val="minor"/>
      </rPr>
      <t xml:space="preserve"> došlo je do povećanja na:   - </t>
    </r>
    <r>
      <rPr>
        <b/>
        <sz val="11"/>
        <color theme="1"/>
        <rFont val="Calibri"/>
        <family val="2"/>
        <scheme val="minor"/>
      </rPr>
      <t>skupini 31</t>
    </r>
    <r>
      <rPr>
        <sz val="11"/>
        <color theme="1"/>
        <rFont val="Calibri"/>
        <family val="2"/>
        <scheme val="minor"/>
      </rPr>
      <t xml:space="preserve"> - rashodi za zaposlene u iznosu od 280.000 eura (bruto plaća i doprinosi na plaću) radi planiranog zapošljavanja 13 odgojitelja (1 skupina je Montessori program sa 3 odgojitelja), 10 asistenata za djecu sa TUR-om i 4 pomoćne osobe za njegu, pratnju i skrb djece te 4 spremačice za dograđeni dio objekta u Ul. G. Krkleca  od mjeseca rujna 2024.g. Planirana su i nova radna mjesta za jednog edukacijskog rehabilitatora i jednu krojačicu.</t>
    </r>
  </si>
  <si>
    <t>U DV Izvor, objektima u Mlinskoj ulici i Ulici G. Krkleca, provodi se kraći program folklorne igraonice. Ovom aktivnošću dodatno se obogaćuje program predškolskog odgoja te se djecu od najranije dobi potiče na učenje o tradiciji i kulturnoj baštini samoborskog kraja. Mjesečna cijena po djetetu iznosi 24,00 €, a pokriva naknadu za voditeljicu igraonice. I. Izmjenama i dopunama Financijskog plana za 2024. g. nije bilo izmjena.</t>
  </si>
  <si>
    <t>I.izmjene i dopune Financijskog plana Dječjeg vrtića Izvor za 2024. godinu sadrže:</t>
  </si>
  <si>
    <t>Prihodi i rashodi u I.izmjenama i dopunama Financijskog plana Dječjeg vrtića Izvor za 2024. godinu utvrđuju se u Računu prihoda i rashoda  po ekonomskoj klasifikaciji kako slijedi:</t>
  </si>
  <si>
    <t>Prihodi i rashodi u I.izmjenama i dopunama Financijskog plana Dječjeg vrtića Izvor za 2024. godinu utvrđuju se u Računu prihoda i rashoda  po izvorima financiranja kako slijedi:</t>
  </si>
  <si>
    <t>Rashodi u I.izmjenama i dopunama Financijskog plana Dječjeg vrtića Izvor za 2024. godinu  raspoređuju se po funkcijskoj klasifikaciji kako slijedi:</t>
  </si>
  <si>
    <t>Primici od financijske imovine i zaduživanja i izdaci za financijsku imovinu i otplatu zajmova u I.izmjenama i dopunama Financijskog plana Dječjeg vrtića Izvor za 2024. godinu  utvrđuju se u Računu financiranja po ekonomskoj klasifikaciji i prema izvorima financiranja kako slijedi:</t>
  </si>
  <si>
    <t>Preneseni višak prihoda nad rashodima u I.izmjenama i dopunama Financijskog plana Dječjeg vrtića Izvor za 2024. godinu  utvrđuje se kako slijedi:</t>
  </si>
  <si>
    <t>Rashodi i izdaci u I.izmjenama i dopunama Financijskog plana Dječjeg vrtića Izvor za 2024. godinu raspoređuju  se po programu, aktivnostima, izvorima financiranja i ekonomskoj klasifikaciji u Posebnom dijelu Proračuna, kako slijedi:</t>
  </si>
  <si>
    <t>OBRAZLOŽENJE OPĆEG DIJELA I. IZMJENA I DOPUNA FINANCIJSKOG PLANA ZA 2024.GODINU</t>
  </si>
  <si>
    <t>OBRAZLOŽENJE POSEBNOG DIJELA I. IZMJENA I DOPUNA FINANCIJSKOG PLANA ZA 2024.GODINU  ZA DJEČJI VRTIĆ IZVOR , G. KRKLECA 2, SAMOBOR</t>
  </si>
  <si>
    <t>III. ZAVRŠNE ODREDBE</t>
  </si>
  <si>
    <t>URBROJ: 238-27-80-03-24-4</t>
  </si>
  <si>
    <t>Članak 10.</t>
  </si>
  <si>
    <t xml:space="preserve">I . izmjene i dopune Financijskog plana za 2024. godinu objavit će se na službenoj internet stranici Dječjeg vrtića Izvor, a stupaju na snagu danom objave.				
				</t>
  </si>
  <si>
    <t>Na temelju  članka 46. Zakona o proračunu (Narodne novine br.144/21) i članka 41. Statuta Dječjeg vrtića Izvor (Službene vijesti Grada Samobora br. 4/19., 2/21 i 10/22) Upravno vijeće DV Izvor na svojoj 45. sjednici održanoj 02.07.2024. godine donijelo je :</t>
  </si>
  <si>
    <t>I. IZMJENE I DOPUNE FINANCIJSKOG PLANA DJEČJEG VRTIĆA IZVOR ZA                                                                           2024. GODINU</t>
  </si>
  <si>
    <r>
      <rPr>
        <sz val="11"/>
        <color theme="1"/>
        <rFont val="Calibri"/>
        <family val="2"/>
        <scheme val="minor"/>
      </rPr>
      <t>Prihodi iz</t>
    </r>
    <r>
      <rPr>
        <b/>
        <sz val="11"/>
        <color theme="1"/>
        <rFont val="Calibri"/>
        <family val="2"/>
        <scheme val="minor"/>
      </rPr>
      <t xml:space="preserve"> </t>
    </r>
    <r>
      <rPr>
        <sz val="11"/>
        <color theme="1"/>
        <rFont val="Calibri"/>
        <family val="2"/>
        <scheme val="minor"/>
      </rPr>
      <t>izvora</t>
    </r>
    <r>
      <rPr>
        <b/>
        <sz val="11"/>
        <color theme="1"/>
        <rFont val="Calibri"/>
        <family val="2"/>
        <scheme val="minor"/>
      </rPr>
      <t xml:space="preserve"> 4.1. Grad Samobor - pomoći </t>
    </r>
    <r>
      <rPr>
        <sz val="11"/>
        <color theme="1"/>
        <rFont val="Calibri"/>
        <family val="2"/>
        <scheme val="minor"/>
      </rPr>
      <t xml:space="preserve">povećani su za 800 eura temeljem donesene Odluke o izmjenama odluke o raspodjeli sredstava za fiskalnu održivost dječjih vrtića za području grada Samobora za pedagošku godinu 2023./2024. od 07.veljače 2024.g. te za metodološki manjak iz 2023.g. u iznosu od 10.113 eura  koji nastaje zbog načina iskazivanja prihoda kod proračunskog korisnika u odnosu na rashode koji se podmiruju iz gradskih izvora.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</si>
</sst>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1]_-;\-* #,##0.00\ [$€-1]_-;_-* &quot;-&quot;??\ [$€-1]_-;_-@_-"/>
    <numFmt numFmtId="165" formatCode="[$-1041A]#,##0;\-\ #,##0"/>
  </numFmts>
  <fonts count="96">
    <font>
      <sz val="11"/>
      <color theme="1"/>
      <name val="Calibri"/>
      <family val="2"/>
      <charset val="238"/>
      <scheme val="minor"/>
    </font>
    <font>
      <sz val="10"/>
      <name val="Arial"/>
      <family val="2"/>
      <charset val="238"/>
    </font>
    <font>
      <sz val="12"/>
      <color theme="1"/>
      <name val="Calibri"/>
      <family val="2"/>
      <charset val="238"/>
      <scheme val="minor"/>
    </font>
    <font>
      <sz val="10"/>
      <color theme="1"/>
      <name val="Calibri"/>
      <family val="2"/>
      <charset val="238"/>
      <scheme val="minor"/>
    </font>
    <font>
      <sz val="10"/>
      <color rgb="FF000000"/>
      <name val="Arial"/>
      <family val="2"/>
      <charset val="238"/>
    </font>
    <font>
      <sz val="12"/>
      <color theme="1"/>
      <name val="Times New Roman"/>
      <family val="1"/>
      <charset val="238"/>
    </font>
    <font>
      <sz val="12"/>
      <color rgb="FFFF0000"/>
      <name val="Times New Roman"/>
      <family val="1"/>
      <charset val="238"/>
    </font>
    <font>
      <b/>
      <i/>
      <sz val="12"/>
      <color indexed="8"/>
      <name val="Times New Roman"/>
      <family val="1"/>
      <charset val="238"/>
    </font>
    <font>
      <b/>
      <sz val="10"/>
      <color theme="1"/>
      <name val="Arial"/>
      <family val="2"/>
      <charset val="238"/>
    </font>
    <font>
      <sz val="10"/>
      <color theme="1"/>
      <name val="Arial"/>
      <family val="2"/>
      <charset val="238"/>
    </font>
    <font>
      <sz val="10"/>
      <color rgb="FF000000"/>
      <name val="Geneva"/>
      <charset val="238"/>
    </font>
    <font>
      <sz val="11"/>
      <color theme="1" tint="4.9989318521683403E-2"/>
      <name val="Calibri"/>
      <family val="2"/>
      <charset val="238"/>
      <scheme val="minor"/>
    </font>
    <font>
      <b/>
      <sz val="12"/>
      <color theme="1" tint="4.9989318521683403E-2"/>
      <name val="Calibri"/>
      <family val="2"/>
      <charset val="238"/>
      <scheme val="minor"/>
    </font>
    <font>
      <sz val="12"/>
      <color theme="1" tint="4.9989318521683403E-2"/>
      <name val="Calibri"/>
      <family val="2"/>
      <charset val="238"/>
      <scheme val="minor"/>
    </font>
    <font>
      <b/>
      <sz val="11"/>
      <color theme="1"/>
      <name val="Calibri"/>
      <family val="2"/>
      <charset val="238"/>
      <scheme val="minor"/>
    </font>
    <font>
      <sz val="12"/>
      <color theme="1"/>
      <name val="Calibri"/>
      <family val="2"/>
      <charset val="238"/>
    </font>
    <font>
      <b/>
      <sz val="10"/>
      <color rgb="FF000000"/>
      <name val="Arial"/>
      <family val="2"/>
      <charset val="238"/>
    </font>
    <font>
      <sz val="11"/>
      <color theme="1"/>
      <name val="Symbol"/>
      <family val="1"/>
      <charset val="2"/>
    </font>
    <font>
      <sz val="10"/>
      <color rgb="FF000000"/>
      <name val="Times New Roman"/>
      <family val="1"/>
      <charset val="238"/>
    </font>
    <font>
      <b/>
      <sz val="12"/>
      <color theme="1"/>
      <name val="Arial"/>
      <family val="2"/>
      <charset val="238"/>
    </font>
    <font>
      <sz val="11"/>
      <color theme="1"/>
      <name val="Calibri"/>
      <family val="2"/>
      <charset val="238"/>
      <scheme val="minor"/>
    </font>
    <font>
      <sz val="10"/>
      <color theme="1" tint="4.9989318521683403E-2"/>
      <name val="Calibri"/>
      <family val="2"/>
      <charset val="238"/>
      <scheme val="minor"/>
    </font>
    <font>
      <sz val="11"/>
      <color rgb="FF000000"/>
      <name val="Calibri"/>
      <family val="2"/>
      <charset val="238"/>
    </font>
    <font>
      <sz val="11"/>
      <color rgb="FF000000"/>
      <name val="Calibri"/>
      <family val="2"/>
      <scheme val="minor"/>
    </font>
    <font>
      <sz val="11"/>
      <color rgb="FFFFFFFF"/>
      <name val="Calibri"/>
      <family val="2"/>
      <charset val="238"/>
    </font>
    <font>
      <b/>
      <sz val="11"/>
      <color rgb="FFFF9900"/>
      <name val="Calibri"/>
      <family val="2"/>
      <charset val="238"/>
    </font>
    <font>
      <sz val="11"/>
      <color rgb="FF800080"/>
      <name val="Calibri"/>
      <family val="2"/>
      <charset val="238"/>
    </font>
    <font>
      <b/>
      <sz val="15"/>
      <color rgb="FF003366"/>
      <name val="Calibri"/>
      <family val="2"/>
      <charset val="238"/>
    </font>
    <font>
      <b/>
      <sz val="13"/>
      <color rgb="FF003366"/>
      <name val="Calibri"/>
      <family val="2"/>
      <charset val="238"/>
    </font>
    <font>
      <b/>
      <sz val="11"/>
      <color rgb="FF003366"/>
      <name val="Calibri"/>
      <family val="2"/>
      <charset val="238"/>
    </font>
    <font>
      <sz val="11"/>
      <color rgb="FF993300"/>
      <name val="Calibri"/>
      <family val="2"/>
      <charset val="238"/>
    </font>
    <font>
      <sz val="11"/>
      <color rgb="FFFF9900"/>
      <name val="Calibri"/>
      <family val="2"/>
      <charset val="238"/>
    </font>
    <font>
      <b/>
      <sz val="11"/>
      <color rgb="FFFFFFFF"/>
      <name val="Calibri"/>
      <family val="2"/>
      <charset val="238"/>
    </font>
    <font>
      <b/>
      <sz val="10"/>
      <color rgb="FF0000FF"/>
      <name val="Arial"/>
      <family val="2"/>
      <charset val="238"/>
    </font>
    <font>
      <b/>
      <sz val="12"/>
      <color rgb="FF000000"/>
      <name val="Arial"/>
      <family val="2"/>
      <charset val="238"/>
    </font>
    <font>
      <sz val="8"/>
      <color rgb="FF000000"/>
      <name val="Arial"/>
      <family val="2"/>
      <charset val="238"/>
    </font>
    <font>
      <sz val="10"/>
      <color rgb="FF0000FF"/>
      <name val="Arial"/>
      <family val="2"/>
      <charset val="238"/>
    </font>
    <font>
      <sz val="19"/>
      <color rgb="FF3366FF"/>
      <name val="Arial"/>
      <family val="2"/>
      <charset val="238"/>
    </font>
    <font>
      <sz val="8"/>
      <color rgb="FFFF0000"/>
      <name val="Arial"/>
      <family val="2"/>
      <charset val="238"/>
    </font>
    <font>
      <i/>
      <sz val="11"/>
      <color rgb="FF808080"/>
      <name val="Calibri"/>
      <family val="2"/>
      <charset val="238"/>
    </font>
    <font>
      <b/>
      <sz val="11"/>
      <color rgb="FF000000"/>
      <name val="Calibri"/>
      <family val="2"/>
      <charset val="238"/>
    </font>
    <font>
      <sz val="11"/>
      <color rgb="FF333399"/>
      <name val="Calibri"/>
      <family val="2"/>
      <charset val="238"/>
    </font>
    <font>
      <b/>
      <sz val="10"/>
      <color indexed="8"/>
      <name val="Calibri"/>
      <family val="2"/>
      <charset val="238"/>
      <scheme val="minor"/>
    </font>
    <font>
      <sz val="11"/>
      <name val="Calibri"/>
      <family val="2"/>
      <charset val="238"/>
      <scheme val="minor"/>
    </font>
    <font>
      <sz val="11"/>
      <color rgb="FF000000"/>
      <name val="Calibri"/>
      <family val="2"/>
      <charset val="238"/>
      <scheme val="minor"/>
    </font>
    <font>
      <b/>
      <sz val="11"/>
      <name val="Calibri"/>
      <family val="2"/>
      <charset val="238"/>
      <scheme val="minor"/>
    </font>
    <font>
      <b/>
      <sz val="12"/>
      <color theme="1"/>
      <name val="Calibri"/>
      <family val="2"/>
      <charset val="238"/>
      <scheme val="minor"/>
    </font>
    <font>
      <b/>
      <sz val="9"/>
      <color theme="1"/>
      <name val="Calibri"/>
      <family val="2"/>
      <charset val="238"/>
      <scheme val="minor"/>
    </font>
    <font>
      <sz val="12"/>
      <color theme="1"/>
      <name val="Arial"/>
      <family val="2"/>
      <charset val="238"/>
    </font>
    <font>
      <b/>
      <sz val="11"/>
      <color indexed="8"/>
      <name val="Calibri"/>
      <family val="2"/>
      <charset val="238"/>
      <scheme val="minor"/>
    </font>
    <font>
      <b/>
      <sz val="12"/>
      <color indexed="8"/>
      <name val="Calibri"/>
      <family val="2"/>
      <charset val="238"/>
      <scheme val="minor"/>
    </font>
    <font>
      <sz val="12"/>
      <color indexed="8"/>
      <name val="Calibri"/>
      <family val="2"/>
      <charset val="238"/>
      <scheme val="minor"/>
    </font>
    <font>
      <sz val="10"/>
      <color indexed="8"/>
      <name val="Calibri"/>
      <family val="2"/>
      <charset val="238"/>
      <scheme val="minor"/>
    </font>
    <font>
      <sz val="11"/>
      <color indexed="8"/>
      <name val="Calibri"/>
      <family val="2"/>
      <charset val="238"/>
      <scheme val="minor"/>
    </font>
    <font>
      <b/>
      <sz val="12"/>
      <name val="Calibri"/>
      <family val="2"/>
      <charset val="238"/>
      <scheme val="minor"/>
    </font>
    <font>
      <sz val="12"/>
      <name val="Calibri"/>
      <family val="2"/>
      <charset val="238"/>
      <scheme val="minor"/>
    </font>
    <font>
      <b/>
      <sz val="14"/>
      <color indexed="8"/>
      <name val="Calibri"/>
      <family val="2"/>
      <charset val="238"/>
      <scheme val="minor"/>
    </font>
    <font>
      <i/>
      <sz val="11"/>
      <name val="Calibri"/>
      <family val="2"/>
      <charset val="238"/>
      <scheme val="minor"/>
    </font>
    <font>
      <i/>
      <sz val="11"/>
      <color indexed="8"/>
      <name val="Calibri"/>
      <family val="2"/>
      <charset val="238"/>
      <scheme val="minor"/>
    </font>
    <font>
      <b/>
      <sz val="11"/>
      <color theme="1" tint="4.9989318521683403E-2"/>
      <name val="Calibri"/>
      <family val="2"/>
      <charset val="238"/>
      <scheme val="minor"/>
    </font>
    <font>
      <b/>
      <i/>
      <sz val="11"/>
      <color indexed="8"/>
      <name val="Calibri"/>
      <family val="2"/>
      <charset val="238"/>
      <scheme val="minor"/>
    </font>
    <font>
      <i/>
      <sz val="11"/>
      <color rgb="FF000000"/>
      <name val="Calibri"/>
      <family val="2"/>
      <charset val="238"/>
    </font>
    <font>
      <b/>
      <sz val="9"/>
      <name val="Arial Nova Light"/>
      <family val="2"/>
      <charset val="238"/>
    </font>
    <font>
      <b/>
      <sz val="9"/>
      <name val="Arial"/>
      <family val="2"/>
      <charset val="238"/>
    </font>
    <font>
      <sz val="9"/>
      <name val="Arial Nova Light"/>
      <family val="2"/>
      <charset val="238"/>
    </font>
    <font>
      <sz val="9"/>
      <color theme="1"/>
      <name val="Arial Nova Light"/>
      <family val="2"/>
      <charset val="238"/>
    </font>
    <font>
      <sz val="9"/>
      <name val="Arial"/>
      <family val="2"/>
      <charset val="238"/>
    </font>
    <font>
      <b/>
      <sz val="11"/>
      <color rgb="FFFF0000"/>
      <name val="Calibri"/>
      <family val="2"/>
      <charset val="238"/>
      <scheme val="minor"/>
    </font>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0"/>
      <color indexed="8"/>
      <name val="Arial"/>
      <family val="2"/>
      <charset val="238"/>
    </font>
    <font>
      <b/>
      <sz val="10"/>
      <name val="Arial"/>
      <family val="2"/>
      <charset val="238"/>
    </font>
    <font>
      <sz val="10"/>
      <color indexed="8"/>
      <name val="Arial"/>
      <family val="2"/>
      <charset val="238"/>
    </font>
    <font>
      <b/>
      <sz val="11"/>
      <color theme="1"/>
      <name val="Arial"/>
      <family val="2"/>
      <charset val="238"/>
    </font>
    <font>
      <sz val="11"/>
      <color theme="1"/>
      <name val="Arial"/>
      <family val="2"/>
      <charset val="238"/>
    </font>
    <font>
      <b/>
      <sz val="11"/>
      <color theme="1" tint="4.9989318521683403E-2"/>
      <name val="Arial"/>
      <family val="2"/>
      <charset val="238"/>
    </font>
    <font>
      <b/>
      <sz val="11"/>
      <color indexed="8"/>
      <name val="Arial"/>
      <family val="2"/>
      <charset val="238"/>
    </font>
    <font>
      <b/>
      <sz val="14"/>
      <color indexed="8"/>
      <name val="Arial"/>
      <family val="2"/>
      <charset val="238"/>
    </font>
    <font>
      <i/>
      <sz val="10"/>
      <name val="Arial"/>
      <family val="2"/>
      <charset val="238"/>
    </font>
    <font>
      <b/>
      <sz val="11"/>
      <color theme="9" tint="-0.249977111117893"/>
      <name val="Calibri"/>
      <family val="2"/>
      <charset val="238"/>
      <scheme val="minor"/>
    </font>
    <font>
      <sz val="11"/>
      <color theme="9" tint="-0.249977111117893"/>
      <name val="Calibri"/>
      <family val="2"/>
      <charset val="238"/>
      <scheme val="minor"/>
    </font>
    <font>
      <sz val="11"/>
      <color theme="9" tint="-0.249977111117893"/>
      <name val="Calibri"/>
      <family val="2"/>
      <scheme val="minor"/>
    </font>
    <font>
      <b/>
      <sz val="11"/>
      <color rgb="FF92D050"/>
      <name val="Calibri"/>
      <family val="2"/>
      <charset val="238"/>
      <scheme val="minor"/>
    </font>
    <font>
      <sz val="11"/>
      <color rgb="FF00B050"/>
      <name val="Calibri"/>
      <family val="2"/>
      <scheme val="minor"/>
    </font>
    <font>
      <b/>
      <sz val="11"/>
      <color rgb="FF00B050"/>
      <name val="Calibri"/>
      <family val="2"/>
      <charset val="238"/>
      <scheme val="minor"/>
    </font>
    <font>
      <sz val="11"/>
      <color rgb="FF00B050"/>
      <name val="Calibri"/>
      <family val="2"/>
      <charset val="238"/>
      <scheme val="minor"/>
    </font>
    <font>
      <b/>
      <sz val="12"/>
      <color theme="1"/>
      <name val="Calibri"/>
      <family val="2"/>
      <scheme val="minor"/>
    </font>
    <font>
      <b/>
      <sz val="7"/>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0.5"/>
      <color theme="1"/>
      <name val="Calibri"/>
      <family val="2"/>
      <scheme val="minor"/>
    </font>
    <font>
      <b/>
      <sz val="10.5"/>
      <color theme="1"/>
      <name val="Calibri"/>
      <family val="2"/>
      <scheme val="minor"/>
    </font>
    <font>
      <i/>
      <sz val="11"/>
      <color theme="1"/>
      <name val="Calibri"/>
      <family val="2"/>
      <charset val="238"/>
      <scheme val="minor"/>
    </font>
  </fonts>
  <fills count="3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D9D9D9"/>
        <bgColor indexed="64"/>
      </patternFill>
    </fill>
    <fill>
      <patternFill patternType="solid">
        <fgColor rgb="FFF2F2F2"/>
        <bgColor indexed="64"/>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FF8080"/>
        <bgColor rgb="FFFF8080"/>
      </patternFill>
    </fill>
    <fill>
      <patternFill patternType="solid">
        <fgColor rgb="FF00FF00"/>
        <bgColor rgb="FF00FF00"/>
      </patternFill>
    </fill>
    <fill>
      <patternFill patternType="solid">
        <fgColor rgb="FF99CCFF"/>
        <bgColor rgb="FF99CCFF"/>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FFFF99"/>
        <bgColor rgb="FFFFFF99"/>
      </patternFill>
    </fill>
    <fill>
      <patternFill patternType="solid">
        <fgColor rgb="FF969696"/>
        <bgColor rgb="FF969696"/>
      </patternFill>
    </fill>
    <fill>
      <patternFill patternType="solid">
        <fgColor rgb="FF00CCFF"/>
        <bgColor rgb="FF00CCFF"/>
      </patternFill>
    </fill>
    <fill>
      <patternFill patternType="solid">
        <fgColor rgb="FF99CC00"/>
        <bgColor rgb="FF99CC00"/>
      </patternFill>
    </fill>
    <fill>
      <patternFill patternType="solid">
        <fgColor rgb="FF666699"/>
        <bgColor rgb="FF666699"/>
      </patternFill>
    </fill>
    <fill>
      <patternFill patternType="solid">
        <fgColor rgb="FFFFFFCC"/>
        <bgColor rgb="FFFFFFCC"/>
      </patternFill>
    </fill>
    <fill>
      <patternFill patternType="solid">
        <fgColor rgb="FF00FFFF"/>
        <bgColor rgb="FF00FFFF"/>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double">
        <color rgb="FF333333"/>
      </left>
      <right style="double">
        <color rgb="FF333333"/>
      </right>
      <top style="double">
        <color rgb="FF333333"/>
      </top>
      <bottom style="double">
        <color rgb="FF333333"/>
      </bottom>
      <diagonal/>
    </border>
    <border>
      <left style="thin">
        <color rgb="FF333333"/>
      </left>
      <right style="thin">
        <color rgb="FF333333"/>
      </right>
      <top style="thin">
        <color rgb="FF333333"/>
      </top>
      <bottom style="thin">
        <color rgb="FF333333"/>
      </bottom>
      <diagonal/>
    </border>
    <border>
      <left style="thin">
        <color rgb="FF3366FF"/>
      </left>
      <right style="thin">
        <color rgb="FF3366FF"/>
      </right>
      <top style="thin">
        <color rgb="FF3366FF"/>
      </top>
      <bottom style="thin">
        <color rgb="FF3366FF"/>
      </bottom>
      <diagonal/>
    </border>
    <border>
      <left style="thin">
        <color rgb="FFCCFFFF"/>
      </left>
      <right style="thin">
        <color rgb="FF3366FF"/>
      </right>
      <top style="medium">
        <color rgb="FFCCFFFF"/>
      </top>
      <bottom style="thin">
        <color rgb="FF3366FF"/>
      </bottom>
      <diagonal/>
    </border>
    <border>
      <left/>
      <right/>
      <top style="thin">
        <color rgb="FF333399"/>
      </top>
      <bottom style="double">
        <color rgb="FF333399"/>
      </bottom>
      <diagonal/>
    </border>
    <border>
      <left style="thin">
        <color indexed="64"/>
      </left>
      <right style="thin">
        <color indexed="64"/>
      </right>
      <top/>
      <bottom/>
      <diagonal/>
    </border>
  </borders>
  <cellStyleXfs count="106">
    <xf numFmtId="0" fontId="0" fillId="0" borderId="0"/>
    <xf numFmtId="0" fontId="4" fillId="0" borderId="0"/>
    <xf numFmtId="0" fontId="4" fillId="0" borderId="0" applyNumberFormat="0" applyBorder="0" applyProtection="0"/>
    <xf numFmtId="0" fontId="10" fillId="0" borderId="0" applyNumberFormat="0" applyBorder="0" applyProtection="0"/>
    <xf numFmtId="44" fontId="20" fillId="0" borderId="0" applyFont="0" applyFill="0" applyBorder="0" applyAlignment="0" applyProtection="0"/>
    <xf numFmtId="0" fontId="1" fillId="0" borderId="0"/>
    <xf numFmtId="0" fontId="20" fillId="0" borderId="0"/>
    <xf numFmtId="0" fontId="4" fillId="0" borderId="0" applyNumberFormat="0" applyBorder="0" applyProtection="0">
      <alignment wrapText="1"/>
    </xf>
    <xf numFmtId="0" fontId="22" fillId="11" borderId="0" applyNumberFormat="0" applyFont="0" applyBorder="0" applyAlignment="0" applyProtection="0"/>
    <xf numFmtId="0" fontId="22" fillId="12" borderId="0" applyNumberFormat="0" applyFont="0" applyBorder="0" applyAlignment="0" applyProtection="0"/>
    <xf numFmtId="0" fontId="22" fillId="13" borderId="0" applyNumberFormat="0" applyFont="0" applyBorder="0" applyAlignment="0" applyProtection="0"/>
    <xf numFmtId="0" fontId="22" fillId="14" borderId="0" applyNumberFormat="0" applyFont="0" applyBorder="0" applyAlignment="0" applyProtection="0"/>
    <xf numFmtId="0" fontId="22" fillId="15" borderId="0" applyNumberFormat="0" applyFont="0" applyBorder="0" applyAlignment="0" applyProtection="0"/>
    <xf numFmtId="0" fontId="22" fillId="16" borderId="0" applyNumberFormat="0" applyFont="0" applyBorder="0" applyAlignment="0" applyProtection="0"/>
    <xf numFmtId="0" fontId="22" fillId="17" borderId="0" applyNumberFormat="0" applyFont="0" applyBorder="0" applyAlignment="0" applyProtection="0"/>
    <xf numFmtId="0" fontId="22" fillId="18" borderId="0" applyNumberFormat="0" applyFont="0" applyBorder="0" applyAlignment="0" applyProtection="0"/>
    <xf numFmtId="0" fontId="22" fillId="14" borderId="0" applyNumberFormat="0" applyFont="0" applyBorder="0" applyAlignment="0" applyProtection="0"/>
    <xf numFmtId="0" fontId="22" fillId="19" borderId="0" applyNumberFormat="0" applyFont="0" applyBorder="0" applyAlignment="0" applyProtection="0"/>
    <xf numFmtId="0" fontId="22" fillId="20" borderId="0" applyNumberFormat="0" applyFont="0" applyBorder="0" applyAlignment="0" applyProtection="0"/>
    <xf numFmtId="0" fontId="22" fillId="19" borderId="0" applyNumberFormat="0" applyFon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8" borderId="0" applyNumberFormat="0" applyBorder="0" applyAlignment="0" applyProtection="0"/>
    <xf numFmtId="0" fontId="25" fillId="29" borderId="16" applyNumberFormat="0" applyAlignment="0" applyProtection="0"/>
    <xf numFmtId="0" fontId="26" fillId="12" borderId="0" applyNumberFormat="0" applyBorder="0" applyAlignment="0" applyProtection="0"/>
    <xf numFmtId="0" fontId="27" fillId="0" borderId="17" applyNumberFormat="0" applyFill="0" applyAlignment="0" applyProtection="0"/>
    <xf numFmtId="0" fontId="28" fillId="0" borderId="18" applyNumberFormat="0" applyFill="0" applyAlignment="0" applyProtection="0"/>
    <xf numFmtId="0" fontId="29" fillId="0" borderId="19" applyNumberFormat="0" applyFill="0" applyAlignment="0" applyProtection="0"/>
    <xf numFmtId="0" fontId="29" fillId="0" borderId="0" applyNumberFormat="0" applyFill="0" applyBorder="0" applyAlignment="0" applyProtection="0"/>
    <xf numFmtId="0" fontId="30" fillId="30" borderId="0" applyNumberFormat="0" applyBorder="0" applyAlignment="0" applyProtection="0"/>
    <xf numFmtId="0" fontId="22" fillId="0" borderId="0"/>
    <xf numFmtId="0" fontId="23" fillId="0" borderId="0"/>
    <xf numFmtId="0" fontId="1" fillId="0" borderId="0"/>
    <xf numFmtId="0" fontId="4" fillId="0" borderId="0" applyNumberFormat="0" applyBorder="0" applyProtection="0">
      <alignment wrapText="1"/>
    </xf>
    <xf numFmtId="0" fontId="23" fillId="0" borderId="0"/>
    <xf numFmtId="0" fontId="4" fillId="0" borderId="0" applyNumberFormat="0" applyBorder="0" applyProtection="0">
      <alignment wrapText="1"/>
    </xf>
    <xf numFmtId="0" fontId="22" fillId="0" borderId="0" applyNumberFormat="0" applyFont="0" applyBorder="0" applyProtection="0"/>
    <xf numFmtId="0" fontId="22" fillId="0" borderId="0" applyNumberFormat="0" applyFont="0" applyBorder="0" applyProtection="0"/>
    <xf numFmtId="0" fontId="4" fillId="0" borderId="0" applyNumberFormat="0" applyBorder="0" applyProtection="0">
      <alignment wrapText="1"/>
    </xf>
    <xf numFmtId="0" fontId="22" fillId="0" borderId="0" applyNumberFormat="0" applyFont="0" applyBorder="0" applyProtection="0"/>
    <xf numFmtId="0" fontId="1" fillId="0" borderId="0">
      <alignment wrapText="1"/>
    </xf>
    <xf numFmtId="0" fontId="22" fillId="0" borderId="0" applyNumberFormat="0" applyFont="0" applyBorder="0" applyProtection="0"/>
    <xf numFmtId="0" fontId="18" fillId="0" borderId="0" applyNumberFormat="0" applyBorder="0" applyProtection="0"/>
    <xf numFmtId="0" fontId="22" fillId="0" borderId="0" applyNumberFormat="0" applyFont="0" applyBorder="0" applyProtection="0"/>
    <xf numFmtId="0" fontId="22" fillId="0" borderId="0" applyNumberFormat="0" applyFont="0" applyBorder="0" applyProtection="0"/>
    <xf numFmtId="0" fontId="22" fillId="0" borderId="0" applyNumberFormat="0" applyFont="0" applyBorder="0" applyProtection="0"/>
    <xf numFmtId="0" fontId="22" fillId="0" borderId="0" applyNumberFormat="0" applyFont="0" applyBorder="0" applyProtection="0"/>
    <xf numFmtId="0" fontId="31" fillId="0" borderId="20" applyNumberFormat="0" applyFill="0" applyAlignment="0" applyProtection="0"/>
    <xf numFmtId="0" fontId="32" fillId="31" borderId="21" applyNumberFormat="0" applyAlignment="0" applyProtection="0"/>
    <xf numFmtId="4" fontId="4" fillId="30" borderId="22" applyProtection="0">
      <alignment vertical="center"/>
    </xf>
    <xf numFmtId="4" fontId="33" fillId="30" borderId="23" applyProtection="0">
      <alignment vertical="center"/>
    </xf>
    <xf numFmtId="4" fontId="16" fillId="30" borderId="23" applyProtection="0">
      <alignment horizontal="left" vertical="center" indent="1"/>
    </xf>
    <xf numFmtId="0" fontId="16" fillId="30" borderId="23" applyNumberFormat="0" applyProtection="0">
      <alignment horizontal="left" vertical="top" indent="1"/>
    </xf>
    <xf numFmtId="4" fontId="16" fillId="32" borderId="0" applyBorder="0" applyProtection="0">
      <alignment horizontal="left" vertical="center" indent="1"/>
    </xf>
    <xf numFmtId="4" fontId="4" fillId="12" borderId="23" applyProtection="0">
      <alignment horizontal="right" vertical="center"/>
    </xf>
    <xf numFmtId="4" fontId="4" fillId="17" borderId="23" applyProtection="0">
      <alignment horizontal="right" vertical="center"/>
    </xf>
    <xf numFmtId="4" fontId="4" fillId="26" borderId="23" applyProtection="0">
      <alignment horizontal="right" vertical="center"/>
    </xf>
    <xf numFmtId="4" fontId="4" fillId="20" borderId="23" applyProtection="0">
      <alignment horizontal="right" vertical="center"/>
    </xf>
    <xf numFmtId="4" fontId="4" fillId="24" borderId="23" applyProtection="0">
      <alignment horizontal="right" vertical="center"/>
    </xf>
    <xf numFmtId="4" fontId="4" fillId="28" borderId="23" applyProtection="0">
      <alignment horizontal="right" vertical="center"/>
    </xf>
    <xf numFmtId="4" fontId="4" fillId="27" borderId="23" applyProtection="0">
      <alignment horizontal="right" vertical="center"/>
    </xf>
    <xf numFmtId="4" fontId="4" fillId="33" borderId="23" applyProtection="0">
      <alignment horizontal="right" vertical="center"/>
    </xf>
    <xf numFmtId="4" fontId="4" fillId="18" borderId="23" applyProtection="0">
      <alignment horizontal="right" vertical="center"/>
    </xf>
    <xf numFmtId="4" fontId="16" fillId="0" borderId="24" applyFill="0" applyProtection="0">
      <alignment horizontal="left" vertical="center" indent="1"/>
    </xf>
    <xf numFmtId="4" fontId="4" fillId="15" borderId="0" applyBorder="0" applyProtection="0">
      <alignment horizontal="left" vertical="center" indent="1"/>
    </xf>
    <xf numFmtId="4" fontId="34" fillId="34" borderId="0" applyBorder="0" applyProtection="0">
      <alignment horizontal="left" vertical="center" indent="1"/>
    </xf>
    <xf numFmtId="4" fontId="16" fillId="32" borderId="23" applyProtection="0">
      <alignment horizontal="center" vertical="top"/>
    </xf>
    <xf numFmtId="4" fontId="4" fillId="15" borderId="0" applyBorder="0" applyProtection="0">
      <alignment horizontal="left" vertical="center" indent="1"/>
    </xf>
    <xf numFmtId="4" fontId="4" fillId="32" borderId="0" applyBorder="0" applyProtection="0">
      <alignment horizontal="left" vertical="center" indent="1"/>
    </xf>
    <xf numFmtId="0" fontId="4" fillId="34" borderId="23" applyNumberFormat="0" applyProtection="0">
      <alignment horizontal="left" vertical="center" indent="1"/>
    </xf>
    <xf numFmtId="0" fontId="4" fillId="34" borderId="23" applyNumberFormat="0" applyProtection="0">
      <alignment horizontal="left" vertical="top" indent="1"/>
    </xf>
    <xf numFmtId="0" fontId="4" fillId="32" borderId="23" applyNumberFormat="0" applyProtection="0">
      <alignment horizontal="left" vertical="center" indent="1"/>
    </xf>
    <xf numFmtId="0" fontId="4" fillId="32" borderId="23" applyNumberFormat="0" applyProtection="0">
      <alignment horizontal="left" vertical="top" indent="1"/>
    </xf>
    <xf numFmtId="0" fontId="4" fillId="19" borderId="23" applyNumberFormat="0" applyProtection="0">
      <alignment horizontal="left" vertical="center" indent="1"/>
    </xf>
    <xf numFmtId="0" fontId="4" fillId="19" borderId="23" applyNumberFormat="0" applyProtection="0">
      <alignment horizontal="left" vertical="top" indent="1"/>
    </xf>
    <xf numFmtId="0" fontId="35" fillId="15" borderId="23" applyNumberFormat="0" applyProtection="0">
      <alignment horizontal="left" vertical="center" indent="1"/>
    </xf>
    <xf numFmtId="0" fontId="35" fillId="15" borderId="23" applyNumberFormat="0" applyProtection="0">
      <alignment horizontal="left" vertical="center" indent="1"/>
    </xf>
    <xf numFmtId="0" fontId="4" fillId="15" borderId="23" applyNumberFormat="0" applyProtection="0">
      <alignment horizontal="left" vertical="top" indent="1"/>
    </xf>
    <xf numFmtId="0" fontId="4" fillId="0" borderId="0" applyNumberFormat="0" applyBorder="0" applyProtection="0"/>
    <xf numFmtId="4" fontId="4" fillId="35" borderId="23" applyProtection="0">
      <alignment vertical="center"/>
    </xf>
    <xf numFmtId="4" fontId="36" fillId="35" borderId="23" applyProtection="0">
      <alignment vertical="center"/>
    </xf>
    <xf numFmtId="4" fontId="4" fillId="35" borderId="23" applyProtection="0">
      <alignment horizontal="left" vertical="center" indent="1"/>
    </xf>
    <xf numFmtId="0" fontId="4" fillId="35" borderId="23" applyNumberFormat="0" applyProtection="0">
      <alignment horizontal="left" vertical="top" indent="1"/>
    </xf>
    <xf numFmtId="4" fontId="4" fillId="36" borderId="22" applyProtection="0">
      <alignment horizontal="right" vertical="center"/>
    </xf>
    <xf numFmtId="4" fontId="36" fillId="15" borderId="23" applyProtection="0">
      <alignment horizontal="right" vertical="center"/>
    </xf>
    <xf numFmtId="4" fontId="4" fillId="32" borderId="23" applyProtection="0">
      <alignment horizontal="left" vertical="center" indent="1"/>
    </xf>
    <xf numFmtId="0" fontId="16" fillId="32" borderId="23" applyNumberFormat="0" applyProtection="0">
      <alignment horizontal="center" vertical="top" wrapText="1"/>
    </xf>
    <xf numFmtId="4" fontId="37" fillId="36" borderId="0" applyBorder="0" applyProtection="0">
      <alignment horizontal="left" vertical="center" indent="1"/>
    </xf>
    <xf numFmtId="4" fontId="38" fillId="15" borderId="23" applyProtection="0">
      <alignment horizontal="right" vertical="center"/>
    </xf>
    <xf numFmtId="0" fontId="39" fillId="0" borderId="0" applyNumberFormat="0" applyFill="0" applyBorder="0" applyAlignment="0" applyProtection="0"/>
    <xf numFmtId="0" fontId="40" fillId="0" borderId="25" applyNumberFormat="0" applyFill="0" applyAlignment="0" applyProtection="0"/>
    <xf numFmtId="0" fontId="41" fillId="16" borderId="16" applyNumberForma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cellStyleXfs>
  <cellXfs count="400">
    <xf numFmtId="0" fontId="0" fillId="0" borderId="0" xfId="0"/>
    <xf numFmtId="0" fontId="5" fillId="0" borderId="0" xfId="0" applyFont="1"/>
    <xf numFmtId="0" fontId="6" fillId="0" borderId="0" xfId="0" applyFont="1"/>
    <xf numFmtId="3" fontId="0" fillId="0" borderId="0" xfId="0" applyNumberFormat="1"/>
    <xf numFmtId="3" fontId="0" fillId="2" borderId="0" xfId="0" applyNumberFormat="1" applyFill="1"/>
    <xf numFmtId="0" fontId="2" fillId="0" borderId="0" xfId="0" applyFont="1"/>
    <xf numFmtId="0" fontId="0" fillId="0" borderId="0" xfId="0" applyAlignment="1">
      <alignment horizontal="left" wrapText="1"/>
    </xf>
    <xf numFmtId="0" fontId="12" fillId="0" borderId="0" xfId="0" applyFont="1"/>
    <xf numFmtId="0" fontId="0" fillId="0" borderId="0" xfId="0" applyAlignment="1">
      <alignment wrapText="1"/>
    </xf>
    <xf numFmtId="0" fontId="13" fillId="0" borderId="0" xfId="0" applyFont="1"/>
    <xf numFmtId="0" fontId="15" fillId="0" borderId="0" xfId="0" applyFont="1" applyAlignment="1">
      <alignment vertical="center"/>
    </xf>
    <xf numFmtId="0" fontId="14" fillId="0" borderId="3" xfId="0" applyFont="1" applyBorder="1"/>
    <xf numFmtId="0" fontId="17" fillId="0" borderId="0" xfId="0" applyFont="1" applyAlignment="1">
      <alignment vertical="center"/>
    </xf>
    <xf numFmtId="0" fontId="14" fillId="0" borderId="0" xfId="0" applyFont="1"/>
    <xf numFmtId="4" fontId="0" fillId="0" borderId="0" xfId="0" applyNumberFormat="1"/>
    <xf numFmtId="4" fontId="9" fillId="2" borderId="0" xfId="0" applyNumberFormat="1" applyFont="1" applyFill="1" applyAlignment="1">
      <alignment horizontal="right"/>
    </xf>
    <xf numFmtId="164" fontId="0" fillId="0" borderId="0" xfId="0" applyNumberFormat="1"/>
    <xf numFmtId="0" fontId="48" fillId="0" borderId="0" xfId="0" applyFont="1"/>
    <xf numFmtId="0" fontId="49" fillId="0" borderId="0" xfId="0" applyFont="1" applyAlignment="1">
      <alignment horizontal="center" vertical="center" wrapText="1"/>
    </xf>
    <xf numFmtId="0" fontId="50" fillId="0" borderId="0" xfId="0" applyFont="1" applyAlignment="1">
      <alignment horizontal="center" vertical="center" wrapText="1"/>
    </xf>
    <xf numFmtId="0" fontId="50" fillId="0" borderId="0" xfId="0" applyFont="1" applyAlignment="1">
      <alignment horizontal="left" wrapText="1"/>
    </xf>
    <xf numFmtId="0" fontId="51" fillId="0" borderId="0" xfId="0" applyFont="1" applyAlignment="1">
      <alignment wrapText="1"/>
    </xf>
    <xf numFmtId="0" fontId="50"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right" vertical="center"/>
    </xf>
    <xf numFmtId="0" fontId="42" fillId="2" borderId="1"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52" fillId="2" borderId="1" xfId="0" applyFont="1" applyFill="1" applyBorder="1" applyAlignment="1">
      <alignment horizontal="center" vertical="center"/>
    </xf>
    <xf numFmtId="0" fontId="52" fillId="2" borderId="3" xfId="0" applyFont="1" applyFill="1" applyBorder="1" applyAlignment="1">
      <alignment horizontal="center" vertical="center"/>
    </xf>
    <xf numFmtId="0" fontId="43" fillId="3" borderId="4" xfId="0" applyFont="1" applyFill="1" applyBorder="1" applyAlignment="1">
      <alignment vertical="center"/>
    </xf>
    <xf numFmtId="3" fontId="49" fillId="3" borderId="3" xfId="0" applyNumberFormat="1" applyFont="1" applyFill="1" applyBorder="1" applyAlignment="1">
      <alignment horizontal="right"/>
    </xf>
    <xf numFmtId="0" fontId="20" fillId="0" borderId="3" xfId="0" applyFont="1" applyBorder="1" applyAlignment="1">
      <alignment horizontal="left"/>
    </xf>
    <xf numFmtId="0" fontId="44" fillId="0" borderId="11" xfId="1" applyFont="1" applyBorder="1"/>
    <xf numFmtId="0" fontId="43" fillId="0" borderId="2" xfId="0" applyFont="1" applyBorder="1" applyAlignment="1">
      <alignment vertical="center" wrapText="1"/>
    </xf>
    <xf numFmtId="0" fontId="43" fillId="0" borderId="4" xfId="0" applyFont="1" applyBorder="1" applyAlignment="1">
      <alignment vertical="center"/>
    </xf>
    <xf numFmtId="3" fontId="53" fillId="0" borderId="3" xfId="0" applyNumberFormat="1" applyFont="1" applyBorder="1" applyAlignment="1">
      <alignment horizontal="right"/>
    </xf>
    <xf numFmtId="0" fontId="43" fillId="0" borderId="2" xfId="0" applyFont="1" applyBorder="1" applyAlignment="1">
      <alignment vertical="center"/>
    </xf>
    <xf numFmtId="0" fontId="45" fillId="3" borderId="1" xfId="0" applyFont="1" applyFill="1" applyBorder="1" applyAlignment="1">
      <alignment horizontal="left" vertical="center"/>
    </xf>
    <xf numFmtId="0" fontId="43" fillId="3" borderId="2" xfId="0" applyFont="1" applyFill="1" applyBorder="1" applyAlignment="1">
      <alignment vertical="center"/>
    </xf>
    <xf numFmtId="0" fontId="43" fillId="0" borderId="4" xfId="0" applyFont="1" applyBorder="1" applyAlignment="1">
      <alignment vertical="center" wrapText="1"/>
    </xf>
    <xf numFmtId="0" fontId="54" fillId="0" borderId="0" xfId="0" quotePrefix="1" applyFont="1" applyAlignment="1">
      <alignment horizontal="left" vertical="center" wrapText="1"/>
    </xf>
    <xf numFmtId="0" fontId="55" fillId="0" borderId="0" xfId="0" applyFont="1" applyAlignment="1">
      <alignment vertical="center" wrapText="1"/>
    </xf>
    <xf numFmtId="3" fontId="50" fillId="0" borderId="0" xfId="0" applyNumberFormat="1" applyFont="1" applyAlignment="1">
      <alignment horizontal="right"/>
    </xf>
    <xf numFmtId="0" fontId="51" fillId="0" borderId="0" xfId="0" applyFont="1" applyAlignment="1">
      <alignment horizontal="center" vertical="center" wrapText="1"/>
    </xf>
    <xf numFmtId="0" fontId="51" fillId="0" borderId="0" xfId="0" applyFont="1"/>
    <xf numFmtId="0" fontId="44" fillId="0" borderId="12" xfId="1" applyFont="1" applyBorder="1"/>
    <xf numFmtId="0" fontId="50" fillId="0" borderId="0" xfId="0" quotePrefix="1" applyFont="1" applyAlignment="1">
      <alignment horizontal="center" vertical="center" wrapText="1"/>
    </xf>
    <xf numFmtId="3" fontId="49" fillId="4" borderId="3" xfId="0" quotePrefix="1" applyNumberFormat="1" applyFont="1" applyFill="1" applyBorder="1" applyAlignment="1">
      <alignment horizontal="right"/>
    </xf>
    <xf numFmtId="0" fontId="20" fillId="5" borderId="3" xfId="0" applyFont="1" applyFill="1" applyBorder="1" applyAlignment="1">
      <alignment horizontal="left"/>
    </xf>
    <xf numFmtId="0" fontId="53" fillId="5" borderId="1" xfId="0" applyFont="1" applyFill="1" applyBorder="1" applyAlignment="1">
      <alignment horizontal="left" vertical="center"/>
    </xf>
    <xf numFmtId="0" fontId="50" fillId="5" borderId="2" xfId="0" applyFont="1" applyFill="1" applyBorder="1" applyAlignment="1">
      <alignment horizontal="left" vertical="center"/>
    </xf>
    <xf numFmtId="3" fontId="53" fillId="5" borderId="3" xfId="0" quotePrefix="1" applyNumberFormat="1" applyFont="1" applyFill="1" applyBorder="1" applyAlignment="1">
      <alignment horizontal="right"/>
    </xf>
    <xf numFmtId="3" fontId="53" fillId="5" borderId="3" xfId="0" applyNumberFormat="1" applyFont="1" applyFill="1" applyBorder="1" applyAlignment="1">
      <alignment horizontal="right"/>
    </xf>
    <xf numFmtId="0" fontId="20" fillId="0" borderId="2" xfId="0" applyFont="1" applyBorder="1"/>
    <xf numFmtId="0" fontId="49" fillId="5" borderId="2" xfId="0" applyFont="1" applyFill="1" applyBorder="1" applyAlignment="1">
      <alignment horizontal="left" vertical="center"/>
    </xf>
    <xf numFmtId="3" fontId="45" fillId="0" borderId="3" xfId="0" applyNumberFormat="1" applyFont="1" applyBorder="1" applyAlignment="1">
      <alignment horizontal="right"/>
    </xf>
    <xf numFmtId="0" fontId="56" fillId="0" borderId="0" xfId="0" applyFont="1" applyAlignment="1">
      <alignment horizontal="center" vertical="center" wrapText="1"/>
    </xf>
    <xf numFmtId="0" fontId="52" fillId="0" borderId="0" xfId="0" applyFont="1" applyAlignment="1">
      <alignment vertical="center" wrapText="1"/>
    </xf>
    <xf numFmtId="0" fontId="52" fillId="0" borderId="5" xfId="0" applyFont="1" applyBorder="1" applyAlignment="1">
      <alignment horizontal="right" vertical="center" wrapText="1"/>
    </xf>
    <xf numFmtId="0" fontId="49" fillId="4" borderId="3" xfId="0" applyFont="1" applyFill="1" applyBorder="1" applyAlignment="1">
      <alignment horizontal="center" vertical="center" wrapText="1"/>
    </xf>
    <xf numFmtId="0" fontId="49" fillId="4" borderId="4" xfId="0" applyFont="1" applyFill="1" applyBorder="1" applyAlignment="1">
      <alignment horizontal="center" vertical="center" wrapText="1"/>
    </xf>
    <xf numFmtId="0" fontId="45" fillId="2" borderId="3" xfId="0" applyFont="1" applyFill="1" applyBorder="1" applyAlignment="1">
      <alignment horizontal="left" vertical="center" wrapText="1"/>
    </xf>
    <xf numFmtId="0" fontId="53" fillId="0" borderId="0" xfId="0" applyFont="1" applyAlignment="1">
      <alignment vertical="center" wrapText="1"/>
    </xf>
    <xf numFmtId="0" fontId="49" fillId="2" borderId="4" xfId="0" applyFont="1" applyFill="1" applyBorder="1" applyAlignment="1">
      <alignment horizontal="left" vertical="center" wrapText="1"/>
    </xf>
    <xf numFmtId="4" fontId="53" fillId="2" borderId="4" xfId="0" applyNumberFormat="1" applyFont="1" applyFill="1" applyBorder="1" applyAlignment="1">
      <alignment horizontal="right"/>
    </xf>
    <xf numFmtId="0" fontId="0" fillId="0" borderId="3" xfId="0" applyBorder="1"/>
    <xf numFmtId="4" fontId="53" fillId="2" borderId="3" xfId="0" applyNumberFormat="1" applyFont="1" applyFill="1" applyBorder="1" applyAlignment="1">
      <alignment horizontal="right"/>
    </xf>
    <xf numFmtId="3" fontId="53" fillId="2" borderId="0" xfId="0" applyNumberFormat="1" applyFont="1" applyFill="1" applyAlignment="1">
      <alignment horizontal="right"/>
    </xf>
    <xf numFmtId="0" fontId="0" fillId="5" borderId="3" xfId="0" applyFill="1" applyBorder="1" applyAlignment="1">
      <alignment horizontal="left"/>
    </xf>
    <xf numFmtId="0" fontId="53" fillId="5" borderId="3" xfId="0" applyFont="1" applyFill="1" applyBorder="1" applyAlignment="1">
      <alignment horizontal="left" vertical="center"/>
    </xf>
    <xf numFmtId="0" fontId="53" fillId="5" borderId="2" xfId="0" applyFont="1" applyFill="1" applyBorder="1" applyAlignment="1">
      <alignment vertical="center"/>
    </xf>
    <xf numFmtId="0" fontId="44" fillId="5" borderId="2" xfId="0" applyFont="1" applyFill="1" applyBorder="1" applyAlignment="1">
      <alignment horizontal="left" vertical="center"/>
    </xf>
    <xf numFmtId="0" fontId="58" fillId="5" borderId="3" xfId="0" applyFont="1" applyFill="1" applyBorder="1" applyAlignment="1">
      <alignment horizontal="left" vertical="center"/>
    </xf>
    <xf numFmtId="0" fontId="0" fillId="5" borderId="1" xfId="0" applyFill="1" applyBorder="1" applyAlignment="1">
      <alignment horizontal="left"/>
    </xf>
    <xf numFmtId="0" fontId="53" fillId="0" borderId="0" xfId="0" applyFont="1" applyAlignment="1">
      <alignment horizontal="center" vertical="center" wrapText="1"/>
    </xf>
    <xf numFmtId="0" fontId="53" fillId="0" borderId="0" xfId="0" applyFont="1"/>
    <xf numFmtId="0" fontId="45" fillId="2" borderId="0" xfId="0" applyFont="1" applyFill="1" applyAlignment="1">
      <alignment horizontal="left" vertical="center"/>
    </xf>
    <xf numFmtId="0" fontId="49" fillId="0" borderId="0" xfId="0" quotePrefix="1" applyFont="1" applyAlignment="1">
      <alignment horizontal="center" vertical="center" wrapText="1"/>
    </xf>
    <xf numFmtId="0" fontId="53" fillId="0" borderId="0" xfId="0" applyFont="1" applyAlignment="1">
      <alignment horizontal="right" vertical="center" wrapText="1"/>
    </xf>
    <xf numFmtId="0" fontId="49" fillId="6" borderId="4" xfId="0" applyFont="1" applyFill="1" applyBorder="1" applyAlignment="1">
      <alignment horizontal="left" vertical="center" wrapText="1"/>
    </xf>
    <xf numFmtId="0" fontId="49" fillId="7" borderId="4" xfId="0" applyFont="1" applyFill="1" applyBorder="1" applyAlignment="1">
      <alignment horizontal="left" vertical="center" wrapText="1"/>
    </xf>
    <xf numFmtId="4" fontId="49" fillId="7" borderId="3" xfId="0" applyNumberFormat="1" applyFont="1" applyFill="1" applyBorder="1" applyAlignment="1">
      <alignment horizontal="right"/>
    </xf>
    <xf numFmtId="0" fontId="60" fillId="8" borderId="4" xfId="0" applyFont="1" applyFill="1" applyBorder="1" applyAlignment="1">
      <alignment horizontal="left" vertical="center" wrapText="1"/>
    </xf>
    <xf numFmtId="4" fontId="49" fillId="8" borderId="3" xfId="0" applyNumberFormat="1" applyFont="1" applyFill="1" applyBorder="1" applyAlignment="1">
      <alignment horizontal="right"/>
    </xf>
    <xf numFmtId="4" fontId="49" fillId="2" borderId="3" xfId="0" applyNumberFormat="1" applyFont="1" applyFill="1" applyBorder="1" applyAlignment="1">
      <alignment horizontal="right"/>
    </xf>
    <xf numFmtId="0" fontId="53" fillId="2" borderId="1" xfId="0" applyFont="1" applyFill="1" applyBorder="1" applyAlignment="1">
      <alignment vertical="center" wrapText="1"/>
    </xf>
    <xf numFmtId="0" fontId="53" fillId="2" borderId="2" xfId="0" applyFont="1" applyFill="1" applyBorder="1" applyAlignment="1">
      <alignment horizontal="left" vertical="center" wrapText="1"/>
    </xf>
    <xf numFmtId="0" fontId="53" fillId="2" borderId="4" xfId="0" applyFont="1" applyFill="1" applyBorder="1" applyAlignment="1">
      <alignment horizontal="left" vertical="center" wrapText="1"/>
    </xf>
    <xf numFmtId="4" fontId="49" fillId="8" borderId="4" xfId="0" applyNumberFormat="1" applyFont="1" applyFill="1" applyBorder="1" applyAlignment="1">
      <alignment horizontal="right"/>
    </xf>
    <xf numFmtId="0" fontId="53" fillId="2" borderId="4" xfId="0" applyFont="1" applyFill="1" applyBorder="1" applyAlignment="1">
      <alignment vertical="center" wrapText="1"/>
    </xf>
    <xf numFmtId="4" fontId="49" fillId="7" borderId="4" xfId="0" applyNumberFormat="1" applyFont="1" applyFill="1" applyBorder="1" applyAlignment="1">
      <alignment horizontal="right"/>
    </xf>
    <xf numFmtId="4" fontId="49" fillId="2" borderId="4" xfId="0" applyNumberFormat="1" applyFont="1" applyFill="1" applyBorder="1" applyAlignment="1">
      <alignment horizontal="right"/>
    </xf>
    <xf numFmtId="0" fontId="46" fillId="0" borderId="0" xfId="0" applyFont="1" applyAlignment="1">
      <alignment vertical="center"/>
    </xf>
    <xf numFmtId="165" fontId="5" fillId="0" borderId="0" xfId="0" applyNumberFormat="1" applyFont="1"/>
    <xf numFmtId="0" fontId="62" fillId="0" borderId="0" xfId="0" applyFont="1" applyAlignment="1">
      <alignment horizontal="center"/>
    </xf>
    <xf numFmtId="0" fontId="63" fillId="0" borderId="0" xfId="0" applyFont="1" applyAlignment="1">
      <alignment horizontal="center"/>
    </xf>
    <xf numFmtId="0" fontId="64" fillId="0" borderId="0" xfId="0" applyFont="1"/>
    <xf numFmtId="165" fontId="65" fillId="0" borderId="0" xfId="0" applyNumberFormat="1" applyFont="1"/>
    <xf numFmtId="165" fontId="64" fillId="0" borderId="0" xfId="0" applyNumberFormat="1" applyFont="1"/>
    <xf numFmtId="165" fontId="66" fillId="0" borderId="0" xfId="0" applyNumberFormat="1" applyFont="1"/>
    <xf numFmtId="0" fontId="62" fillId="0" borderId="0" xfId="0" applyFont="1"/>
    <xf numFmtId="165" fontId="62" fillId="0" borderId="0" xfId="0" applyNumberFormat="1" applyFont="1"/>
    <xf numFmtId="165" fontId="63" fillId="0" borderId="0" xfId="0" applyNumberFormat="1" applyFont="1"/>
    <xf numFmtId="0" fontId="57" fillId="2" borderId="0" xfId="0" quotePrefix="1" applyFont="1" applyFill="1" applyAlignment="1">
      <alignment horizontal="left" vertical="center"/>
    </xf>
    <xf numFmtId="4" fontId="14" fillId="2" borderId="0" xfId="0" applyNumberFormat="1" applyFont="1" applyFill="1" applyAlignment="1">
      <alignment horizontal="right"/>
    </xf>
    <xf numFmtId="0" fontId="21" fillId="0" borderId="0" xfId="0" applyFont="1"/>
    <xf numFmtId="49" fontId="0" fillId="0" borderId="0" xfId="0" applyNumberFormat="1" applyAlignment="1">
      <alignment vertical="center"/>
    </xf>
    <xf numFmtId="0" fontId="0" fillId="0" borderId="0" xfId="0" applyAlignment="1">
      <alignment horizontal="center"/>
    </xf>
    <xf numFmtId="164" fontId="0" fillId="0" borderId="0" xfId="102" applyNumberFormat="1" applyFont="1"/>
    <xf numFmtId="49" fontId="70" fillId="0" borderId="0" xfId="0" applyNumberFormat="1" applyFont="1" applyAlignment="1">
      <alignment vertical="center"/>
    </xf>
    <xf numFmtId="0" fontId="2" fillId="0" borderId="0" xfId="0" applyFont="1" applyAlignment="1">
      <alignment wrapText="1"/>
    </xf>
    <xf numFmtId="0" fontId="72" fillId="4" borderId="3" xfId="0" applyFont="1" applyFill="1" applyBorder="1" applyAlignment="1">
      <alignment horizontal="center" vertical="center" wrapText="1"/>
    </xf>
    <xf numFmtId="0" fontId="72" fillId="4" borderId="4" xfId="0" applyFont="1" applyFill="1" applyBorder="1" applyAlignment="1">
      <alignment horizontal="center" vertical="center" wrapText="1"/>
    </xf>
    <xf numFmtId="0" fontId="72" fillId="2" borderId="3" xfId="0" applyFont="1" applyFill="1" applyBorder="1" applyAlignment="1">
      <alignment horizontal="center" vertical="center" wrapText="1"/>
    </xf>
    <xf numFmtId="0" fontId="72" fillId="2" borderId="4" xfId="0" applyFont="1" applyFill="1" applyBorder="1" applyAlignment="1">
      <alignment horizontal="center" vertical="center" wrapText="1"/>
    </xf>
    <xf numFmtId="0" fontId="73" fillId="2" borderId="3" xfId="0" applyFont="1" applyFill="1" applyBorder="1" applyAlignment="1">
      <alignment horizontal="left" vertical="center" wrapText="1"/>
    </xf>
    <xf numFmtId="4" fontId="8" fillId="2" borderId="4" xfId="0" applyNumberFormat="1" applyFont="1" applyFill="1" applyBorder="1" applyAlignment="1">
      <alignment horizontal="right"/>
    </xf>
    <xf numFmtId="0" fontId="1"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73" fillId="2" borderId="3" xfId="0" applyFont="1" applyFill="1" applyBorder="1" applyAlignment="1">
      <alignment horizontal="left" vertical="center"/>
    </xf>
    <xf numFmtId="4" fontId="72" fillId="2" borderId="4" xfId="0" applyNumberFormat="1" applyFont="1" applyFill="1" applyBorder="1" applyAlignment="1">
      <alignment horizontal="right"/>
    </xf>
    <xf numFmtId="4" fontId="8" fillId="2" borderId="4" xfId="0" applyNumberFormat="1" applyFont="1" applyFill="1" applyBorder="1" applyAlignment="1">
      <alignment horizontal="right" vertical="center" wrapText="1"/>
    </xf>
    <xf numFmtId="0" fontId="74" fillId="2" borderId="4" xfId="0" applyFont="1" applyFill="1" applyBorder="1" applyAlignment="1">
      <alignment horizontal="left" vertical="center" wrapText="1"/>
    </xf>
    <xf numFmtId="0" fontId="75" fillId="0" borderId="0" xfId="0" applyFont="1"/>
    <xf numFmtId="0" fontId="76" fillId="0" borderId="0" xfId="0" applyFont="1"/>
    <xf numFmtId="0" fontId="78" fillId="0" borderId="0" xfId="0" applyFont="1" applyAlignment="1">
      <alignment vertical="center" wrapText="1"/>
    </xf>
    <xf numFmtId="0" fontId="78" fillId="0" borderId="0" xfId="0" applyFont="1" applyAlignment="1">
      <alignment horizontal="center" vertical="center" wrapText="1"/>
    </xf>
    <xf numFmtId="0" fontId="79" fillId="0" borderId="0" xfId="0" applyFont="1" applyAlignment="1">
      <alignment horizontal="center" vertical="center" wrapText="1"/>
    </xf>
    <xf numFmtId="0" fontId="73" fillId="2" borderId="3" xfId="0" applyFont="1" applyFill="1" applyBorder="1" applyAlignment="1">
      <alignment horizontal="center" wrapText="1"/>
    </xf>
    <xf numFmtId="0" fontId="8" fillId="0" borderId="3" xfId="0" applyFont="1" applyBorder="1" applyAlignment="1">
      <alignment horizontal="left"/>
    </xf>
    <xf numFmtId="0" fontId="1" fillId="2" borderId="3" xfId="0" quotePrefix="1" applyFont="1" applyFill="1" applyBorder="1" applyAlignment="1">
      <alignment horizontal="right"/>
    </xf>
    <xf numFmtId="0" fontId="1" fillId="2" borderId="3" xfId="0" quotePrefix="1" applyFont="1" applyFill="1" applyBorder="1" applyAlignment="1">
      <alignment horizontal="left"/>
    </xf>
    <xf numFmtId="4" fontId="9" fillId="2" borderId="4" xfId="0" applyNumberFormat="1" applyFont="1" applyFill="1" applyBorder="1" applyAlignment="1">
      <alignment horizontal="right"/>
    </xf>
    <xf numFmtId="0" fontId="8" fillId="0" borderId="3" xfId="0" applyFont="1" applyBorder="1"/>
    <xf numFmtId="16" fontId="1" fillId="2" borderId="3" xfId="0" applyNumberFormat="1" applyFont="1" applyFill="1" applyBorder="1" applyAlignment="1">
      <alignment horizontal="right" wrapText="1"/>
    </xf>
    <xf numFmtId="0" fontId="8" fillId="0" borderId="3" xfId="0" applyFont="1" applyBorder="1" applyAlignment="1">
      <alignment wrapText="1"/>
    </xf>
    <xf numFmtId="0" fontId="1" fillId="2" borderId="3" xfId="0" quotePrefix="1" applyFont="1" applyFill="1" applyBorder="1" applyAlignment="1">
      <alignment horizontal="right" vertical="center"/>
    </xf>
    <xf numFmtId="0" fontId="1" fillId="2" borderId="3" xfId="0" quotePrefix="1" applyFont="1" applyFill="1" applyBorder="1" applyAlignment="1">
      <alignment horizontal="left" wrapText="1"/>
    </xf>
    <xf numFmtId="4" fontId="74" fillId="2" borderId="4" xfId="0" applyNumberFormat="1" applyFont="1" applyFill="1" applyBorder="1" applyAlignment="1">
      <alignment horizontal="right"/>
    </xf>
    <xf numFmtId="4" fontId="74" fillId="2" borderId="3" xfId="0" applyNumberFormat="1" applyFont="1" applyFill="1" applyBorder="1" applyAlignment="1">
      <alignment horizontal="right"/>
    </xf>
    <xf numFmtId="2" fontId="72" fillId="2" borderId="4" xfId="0" applyNumberFormat="1" applyFont="1" applyFill="1" applyBorder="1" applyAlignment="1">
      <alignment horizontal="right" vertical="center" wrapText="1"/>
    </xf>
    <xf numFmtId="2" fontId="74" fillId="2" borderId="4" xfId="0" applyNumberFormat="1" applyFont="1" applyFill="1" applyBorder="1" applyAlignment="1">
      <alignment horizontal="right"/>
    </xf>
    <xf numFmtId="0" fontId="1" fillId="2" borderId="3" xfId="0" applyFont="1" applyFill="1" applyBorder="1" applyAlignment="1">
      <alignment horizontal="left" vertical="center"/>
    </xf>
    <xf numFmtId="2" fontId="74" fillId="2" borderId="3" xfId="0" applyNumberFormat="1" applyFont="1" applyFill="1" applyBorder="1" applyAlignment="1">
      <alignment horizontal="right"/>
    </xf>
    <xf numFmtId="0" fontId="72" fillId="4" borderId="1" xfId="0" applyFont="1" applyFill="1" applyBorder="1" applyAlignment="1">
      <alignment vertical="center" wrapText="1"/>
    </xf>
    <xf numFmtId="0" fontId="80" fillId="2" borderId="3" xfId="0" quotePrefix="1" applyFont="1" applyFill="1" applyBorder="1" applyAlignment="1">
      <alignment horizontal="left" vertical="center"/>
    </xf>
    <xf numFmtId="0" fontId="1" fillId="2" borderId="1" xfId="0" quotePrefix="1" applyFont="1" applyFill="1" applyBorder="1" applyAlignment="1">
      <alignment horizontal="left" vertical="center"/>
    </xf>
    <xf numFmtId="0" fontId="1" fillId="2" borderId="2" xfId="0" quotePrefix="1" applyFont="1" applyFill="1" applyBorder="1" applyAlignment="1">
      <alignment horizontal="left" vertical="center"/>
    </xf>
    <xf numFmtId="0" fontId="1" fillId="2" borderId="4" xfId="0" quotePrefix="1" applyFont="1" applyFill="1" applyBorder="1" applyAlignment="1">
      <alignment horizontal="left" vertical="center"/>
    </xf>
    <xf numFmtId="0" fontId="80" fillId="2" borderId="0" xfId="0" quotePrefix="1" applyFont="1" applyFill="1" applyAlignment="1">
      <alignment horizontal="left" vertical="center"/>
    </xf>
    <xf numFmtId="0" fontId="1" fillId="2" borderId="0" xfId="0" quotePrefix="1" applyFont="1" applyFill="1" applyAlignment="1">
      <alignment horizontal="left" vertical="center"/>
    </xf>
    <xf numFmtId="2" fontId="74" fillId="2" borderId="0" xfId="0" applyNumberFormat="1" applyFont="1" applyFill="1" applyAlignment="1">
      <alignment horizontal="right"/>
    </xf>
    <xf numFmtId="0" fontId="14" fillId="5" borderId="3" xfId="0" applyFont="1" applyFill="1" applyBorder="1" applyAlignment="1">
      <alignment horizontal="left"/>
    </xf>
    <xf numFmtId="0" fontId="49" fillId="5" borderId="3" xfId="0" applyFont="1" applyFill="1" applyBorder="1" applyAlignment="1">
      <alignment horizontal="left" vertical="center"/>
    </xf>
    <xf numFmtId="3" fontId="49" fillId="5" borderId="3" xfId="0" quotePrefix="1" applyNumberFormat="1" applyFont="1" applyFill="1" applyBorder="1" applyAlignment="1">
      <alignment horizontal="right"/>
    </xf>
    <xf numFmtId="0" fontId="14" fillId="5" borderId="1" xfId="0" applyFont="1" applyFill="1" applyBorder="1" applyAlignment="1">
      <alignment horizontal="left"/>
    </xf>
    <xf numFmtId="0" fontId="49" fillId="5" borderId="4" xfId="0" applyFont="1" applyFill="1" applyBorder="1" applyAlignment="1">
      <alignment horizontal="left" vertical="center"/>
    </xf>
    <xf numFmtId="0" fontId="46" fillId="0" borderId="0" xfId="0" applyFont="1" applyAlignment="1">
      <alignment vertical="center" wrapText="1"/>
    </xf>
    <xf numFmtId="49" fontId="69" fillId="0" borderId="0" xfId="0" applyNumberFormat="1" applyFont="1" applyAlignment="1">
      <alignment vertical="center" wrapText="1"/>
    </xf>
    <xf numFmtId="49" fontId="0" fillId="0" borderId="0" xfId="0" applyNumberFormat="1" applyAlignment="1">
      <alignment vertical="center" wrapText="1"/>
    </xf>
    <xf numFmtId="49" fontId="44" fillId="0" borderId="0" xfId="0" applyNumberFormat="1" applyFont="1" applyAlignment="1">
      <alignment horizontal="left" vertical="center" wrapText="1"/>
    </xf>
    <xf numFmtId="4" fontId="72" fillId="8" borderId="3" xfId="0" applyNumberFormat="1" applyFont="1" applyFill="1" applyBorder="1" applyAlignment="1">
      <alignment horizontal="right"/>
    </xf>
    <xf numFmtId="4" fontId="72" fillId="2" borderId="3" xfId="0" applyNumberFormat="1" applyFont="1" applyFill="1" applyBorder="1" applyAlignment="1">
      <alignment horizontal="right"/>
    </xf>
    <xf numFmtId="4" fontId="72" fillId="8" borderId="4" xfId="0" applyNumberFormat="1" applyFont="1" applyFill="1" applyBorder="1" applyAlignment="1">
      <alignment horizontal="right"/>
    </xf>
    <xf numFmtId="4" fontId="72" fillId="7" borderId="4" xfId="0" applyNumberFormat="1" applyFont="1" applyFill="1" applyBorder="1" applyAlignment="1">
      <alignment horizontal="right"/>
    </xf>
    <xf numFmtId="4" fontId="72" fillId="7" borderId="3" xfId="0" applyNumberFormat="1" applyFont="1" applyFill="1" applyBorder="1" applyAlignment="1">
      <alignment horizontal="right"/>
    </xf>
    <xf numFmtId="4" fontId="49" fillId="8" borderId="1" xfId="0" applyNumberFormat="1" applyFont="1" applyFill="1" applyBorder="1" applyAlignment="1">
      <alignment horizontal="right"/>
    </xf>
    <xf numFmtId="4" fontId="74" fillId="2" borderId="0" xfId="0" applyNumberFormat="1" applyFont="1" applyFill="1" applyAlignment="1">
      <alignment horizontal="right"/>
    </xf>
    <xf numFmtId="0" fontId="61" fillId="0" borderId="0" xfId="0" applyFont="1" applyAlignment="1">
      <alignment horizontal="center" vertical="center"/>
    </xf>
    <xf numFmtId="49" fontId="83" fillId="0" borderId="0" xfId="0" applyNumberFormat="1" applyFont="1" applyAlignment="1">
      <alignment vertical="center" wrapText="1"/>
    </xf>
    <xf numFmtId="0" fontId="59" fillId="0" borderId="0" xfId="0" applyFont="1"/>
    <xf numFmtId="49" fontId="85" fillId="0" borderId="0" xfId="0" applyNumberFormat="1" applyFont="1" applyAlignment="1">
      <alignment vertical="center" wrapText="1"/>
    </xf>
    <xf numFmtId="49" fontId="86" fillId="0" borderId="0" xfId="0" applyNumberFormat="1" applyFont="1" applyAlignment="1">
      <alignment vertical="center" wrapText="1"/>
    </xf>
    <xf numFmtId="49" fontId="87" fillId="0" borderId="0" xfId="0" applyNumberFormat="1" applyFont="1" applyAlignment="1">
      <alignment vertical="center" wrapText="1"/>
    </xf>
    <xf numFmtId="49" fontId="84" fillId="0" borderId="0" xfId="0" applyNumberFormat="1" applyFont="1" applyAlignment="1">
      <alignment vertical="center" wrapText="1"/>
    </xf>
    <xf numFmtId="49" fontId="68" fillId="0" borderId="0" xfId="0" applyNumberFormat="1" applyFont="1" applyAlignment="1">
      <alignment vertical="center" wrapText="1"/>
    </xf>
    <xf numFmtId="49" fontId="71" fillId="0" borderId="0" xfId="0" applyNumberFormat="1" applyFont="1" applyAlignment="1">
      <alignment vertical="center" wrapText="1"/>
    </xf>
    <xf numFmtId="49" fontId="67" fillId="0" borderId="0" xfId="0" applyNumberFormat="1" applyFont="1" applyAlignment="1">
      <alignment vertical="center" wrapText="1"/>
    </xf>
    <xf numFmtId="49" fontId="46" fillId="0" borderId="0" xfId="0" applyNumberFormat="1" applyFont="1" applyAlignment="1">
      <alignment vertical="center"/>
    </xf>
    <xf numFmtId="49" fontId="81" fillId="0" borderId="0" xfId="0" applyNumberFormat="1" applyFont="1" applyAlignment="1">
      <alignment vertical="center" wrapText="1"/>
    </xf>
    <xf numFmtId="49" fontId="82" fillId="0" borderId="0" xfId="0" applyNumberFormat="1" applyFont="1" applyAlignment="1">
      <alignment vertical="center" wrapText="1"/>
    </xf>
    <xf numFmtId="0" fontId="0" fillId="0" borderId="0" xfId="0" applyAlignment="1">
      <alignment vertical="center" wrapText="1"/>
    </xf>
    <xf numFmtId="49" fontId="81" fillId="0" borderId="0" xfId="0" applyNumberFormat="1" applyFont="1" applyAlignment="1">
      <alignment vertical="center"/>
    </xf>
    <xf numFmtId="0" fontId="0" fillId="0" borderId="0" xfId="0" applyAlignment="1">
      <alignment vertical="center"/>
    </xf>
    <xf numFmtId="0" fontId="82" fillId="0" borderId="0" xfId="0" applyFont="1" applyAlignment="1">
      <alignment vertical="center" wrapText="1"/>
    </xf>
    <xf numFmtId="0" fontId="82" fillId="0" borderId="0" xfId="0" applyFont="1" applyAlignment="1">
      <alignment vertical="center"/>
    </xf>
    <xf numFmtId="0" fontId="0" fillId="0" borderId="0" xfId="0" applyAlignment="1">
      <alignment horizontal="left" vertical="center"/>
    </xf>
    <xf numFmtId="49" fontId="0" fillId="0" borderId="0" xfId="0" applyNumberFormat="1" applyAlignment="1">
      <alignment horizontal="left" vertical="center"/>
    </xf>
    <xf numFmtId="0" fontId="0" fillId="0" borderId="0" xfId="0" applyAlignment="1">
      <alignment horizontal="center" vertical="center"/>
    </xf>
    <xf numFmtId="0" fontId="69" fillId="0" borderId="0" xfId="0" applyFont="1" applyAlignment="1">
      <alignment horizontal="center" vertical="center"/>
    </xf>
    <xf numFmtId="0" fontId="88" fillId="0" borderId="0" xfId="0" applyFont="1" applyAlignment="1">
      <alignment horizontal="center" vertical="center"/>
    </xf>
    <xf numFmtId="0" fontId="88" fillId="0" borderId="0" xfId="0" applyFont="1" applyAlignment="1">
      <alignment horizontal="center" vertical="center" wrapText="1"/>
    </xf>
    <xf numFmtId="0" fontId="88" fillId="0" borderId="0" xfId="0" applyFont="1" applyAlignment="1">
      <alignment vertical="center" wrapText="1"/>
    </xf>
    <xf numFmtId="0" fontId="88" fillId="0" borderId="0" xfId="0" applyFont="1" applyAlignment="1">
      <alignment vertical="center"/>
    </xf>
    <xf numFmtId="49" fontId="69" fillId="0" borderId="0" xfId="0" applyNumberFormat="1" applyFont="1" applyAlignment="1">
      <alignment horizontal="left" vertical="center"/>
    </xf>
    <xf numFmtId="49" fontId="69" fillId="0" borderId="0" xfId="0" applyNumberFormat="1" applyFont="1" applyAlignment="1">
      <alignment vertical="center"/>
    </xf>
    <xf numFmtId="0" fontId="68" fillId="0" borderId="0" xfId="0" applyFont="1" applyAlignment="1">
      <alignment vertical="center" wrapText="1"/>
    </xf>
    <xf numFmtId="49" fontId="88" fillId="0" borderId="0" xfId="0" applyNumberFormat="1" applyFont="1" applyAlignment="1">
      <alignment horizontal="center" vertical="center"/>
    </xf>
    <xf numFmtId="49" fontId="68" fillId="0" borderId="0" xfId="0" applyNumberFormat="1" applyFont="1" applyAlignment="1">
      <alignment horizontal="left" vertical="center" wrapText="1"/>
    </xf>
    <xf numFmtId="49" fontId="69" fillId="0" borderId="0" xfId="0" applyNumberFormat="1" applyFont="1" applyAlignment="1">
      <alignment horizontal="left" vertical="center" wrapText="1"/>
    </xf>
    <xf numFmtId="49" fontId="69" fillId="2" borderId="0" xfId="0" applyNumberFormat="1" applyFont="1" applyFill="1" applyAlignment="1">
      <alignment horizontal="left" vertical="center" wrapText="1"/>
    </xf>
    <xf numFmtId="0" fontId="68" fillId="0" borderId="0" xfId="0" applyFont="1" applyAlignment="1">
      <alignment horizontal="center"/>
    </xf>
    <xf numFmtId="0" fontId="68" fillId="0" borderId="0" xfId="0" applyFont="1"/>
    <xf numFmtId="0" fontId="68" fillId="0" borderId="3" xfId="0" applyFont="1" applyBorder="1" applyAlignment="1">
      <alignment horizontal="center" vertical="center" wrapText="1"/>
    </xf>
    <xf numFmtId="0" fontId="93" fillId="0" borderId="3" xfId="0" applyFont="1" applyBorder="1" applyAlignment="1">
      <alignment horizontal="center" vertical="center" wrapText="1"/>
    </xf>
    <xf numFmtId="3" fontId="69" fillId="0" borderId="3" xfId="0" applyNumberFormat="1" applyFont="1" applyBorder="1" applyAlignment="1">
      <alignment horizontal="right" vertical="center"/>
    </xf>
    <xf numFmtId="3" fontId="69" fillId="0" borderId="3" xfId="0" applyNumberFormat="1" applyFont="1" applyBorder="1" applyAlignment="1">
      <alignment vertical="center"/>
    </xf>
    <xf numFmtId="3" fontId="69" fillId="0" borderId="3" xfId="0" applyNumberFormat="1" applyFont="1" applyBorder="1" applyAlignment="1">
      <alignment horizontal="center" vertical="center"/>
    </xf>
    <xf numFmtId="0" fontId="68" fillId="0" borderId="0" xfId="0" applyFont="1" applyAlignment="1">
      <alignment horizontal="justify" vertical="center"/>
    </xf>
    <xf numFmtId="3" fontId="69" fillId="0" borderId="0" xfId="0" applyNumberFormat="1" applyFont="1" applyAlignment="1">
      <alignment vertical="center"/>
    </xf>
    <xf numFmtId="3" fontId="69" fillId="0" borderId="0" xfId="0" applyNumberFormat="1" applyFont="1" applyAlignment="1">
      <alignment horizontal="center" vertical="center"/>
    </xf>
    <xf numFmtId="0" fontId="94" fillId="0" borderId="3" xfId="0" applyFont="1" applyBorder="1" applyAlignment="1">
      <alignment vertical="center"/>
    </xf>
    <xf numFmtId="0" fontId="94" fillId="0" borderId="3" xfId="0" applyFont="1" applyBorder="1" applyAlignment="1">
      <alignment vertical="center" wrapText="1"/>
    </xf>
    <xf numFmtId="0" fontId="94" fillId="0" borderId="3" xfId="0" applyFont="1" applyBorder="1" applyAlignment="1">
      <alignment horizontal="center" vertical="center" wrapText="1"/>
    </xf>
    <xf numFmtId="0" fontId="68" fillId="0" borderId="3" xfId="0" applyFont="1" applyBorder="1" applyAlignment="1">
      <alignment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3" xfId="0" applyFont="1" applyFill="1" applyBorder="1" applyAlignment="1">
      <alignment horizontal="left" vertical="center"/>
    </xf>
    <xf numFmtId="0" fontId="8" fillId="2" borderId="3" xfId="0" applyFont="1" applyFill="1" applyBorder="1" applyAlignment="1">
      <alignment vertical="center" wrapText="1"/>
    </xf>
    <xf numFmtId="0" fontId="9" fillId="2" borderId="3" xfId="0" applyFont="1" applyFill="1" applyBorder="1" applyAlignment="1">
      <alignment vertical="center" wrapText="1"/>
    </xf>
    <xf numFmtId="0" fontId="0" fillId="2" borderId="0" xfId="0" applyFill="1" applyAlignment="1">
      <alignment horizontal="left" vertical="center" wrapText="1"/>
    </xf>
    <xf numFmtId="0" fontId="95" fillId="2" borderId="0" xfId="0" quotePrefix="1" applyFont="1" applyFill="1" applyAlignment="1">
      <alignment horizontal="left" vertical="center"/>
    </xf>
    <xf numFmtId="0" fontId="14" fillId="0" borderId="0" xfId="0" applyFont="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8" fillId="2" borderId="3" xfId="0" quotePrefix="1" applyFont="1" applyFill="1" applyBorder="1" applyAlignment="1">
      <alignment horizontal="left" vertical="center"/>
    </xf>
    <xf numFmtId="0" fontId="9" fillId="2" borderId="3" xfId="0" quotePrefix="1" applyFont="1" applyFill="1" applyBorder="1" applyAlignment="1">
      <alignment horizontal="left" vertical="center"/>
    </xf>
    <xf numFmtId="0" fontId="9" fillId="2" borderId="4" xfId="0" applyFont="1" applyFill="1" applyBorder="1" applyAlignment="1">
      <alignment horizontal="left" vertical="center" wrapText="1"/>
    </xf>
    <xf numFmtId="4" fontId="0" fillId="2" borderId="0" xfId="0" applyNumberFormat="1" applyFill="1" applyAlignment="1">
      <alignment horizontal="right"/>
    </xf>
    <xf numFmtId="4" fontId="0" fillId="2" borderId="4" xfId="0" applyNumberFormat="1" applyFill="1" applyBorder="1" applyAlignment="1">
      <alignment horizontal="right"/>
    </xf>
    <xf numFmtId="4" fontId="0" fillId="2" borderId="3" xfId="0" applyNumberFormat="1" applyFill="1" applyBorder="1" applyAlignment="1">
      <alignment horizontal="right"/>
    </xf>
    <xf numFmtId="4" fontId="9" fillId="2" borderId="3" xfId="0" applyNumberFormat="1" applyFont="1" applyFill="1" applyBorder="1" applyAlignment="1">
      <alignment horizontal="right"/>
    </xf>
    <xf numFmtId="4" fontId="14" fillId="6" borderId="3" xfId="0" applyNumberFormat="1" applyFont="1" applyFill="1" applyBorder="1" applyAlignment="1">
      <alignment horizontal="right"/>
    </xf>
    <xf numFmtId="3" fontId="69" fillId="0" borderId="0" xfId="0" applyNumberFormat="1" applyFont="1" applyAlignment="1">
      <alignment horizontal="right" vertical="center"/>
    </xf>
    <xf numFmtId="0" fontId="19" fillId="0" borderId="0" xfId="0" applyFont="1"/>
    <xf numFmtId="0" fontId="46" fillId="0" borderId="0" xfId="0" applyFont="1"/>
    <xf numFmtId="0" fontId="50" fillId="0" borderId="0" xfId="0" applyFont="1" applyAlignment="1">
      <alignment vertical="center" wrapText="1"/>
    </xf>
    <xf numFmtId="0" fontId="59" fillId="0" borderId="0" xfId="0" applyFont="1" applyAlignment="1">
      <alignment horizontal="center" wrapText="1"/>
    </xf>
    <xf numFmtId="0" fontId="8" fillId="0" borderId="0" xfId="0" applyFont="1"/>
    <xf numFmtId="0" fontId="50" fillId="0" borderId="0" xfId="0" applyFont="1" applyAlignment="1">
      <alignment horizontal="left" vertical="center" wrapText="1"/>
    </xf>
    <xf numFmtId="0" fontId="51" fillId="0" borderId="0" xfId="0" applyFont="1" applyAlignment="1">
      <alignment horizontal="left" vertical="center" wrapText="1"/>
    </xf>
    <xf numFmtId="0" fontId="45" fillId="3" borderId="1" xfId="0" applyFont="1" applyFill="1" applyBorder="1" applyAlignment="1">
      <alignment horizontal="left" vertical="center" wrapText="1"/>
    </xf>
    <xf numFmtId="0" fontId="43" fillId="3" borderId="2" xfId="0" applyFont="1" applyFill="1" applyBorder="1" applyAlignment="1">
      <alignment vertical="center" wrapText="1"/>
    </xf>
    <xf numFmtId="0" fontId="43" fillId="3" borderId="4" xfId="0" applyFont="1" applyFill="1" applyBorder="1" applyAlignment="1">
      <alignment vertical="center"/>
    </xf>
    <xf numFmtId="0" fontId="45" fillId="3" borderId="1" xfId="0" quotePrefix="1" applyFont="1" applyFill="1" applyBorder="1" applyAlignment="1">
      <alignment horizontal="left" vertical="center" wrapText="1"/>
    </xf>
    <xf numFmtId="0" fontId="43" fillId="3" borderId="4" xfId="0" applyFont="1" applyFill="1" applyBorder="1" applyAlignment="1">
      <alignment vertical="center" wrapText="1"/>
    </xf>
    <xf numFmtId="0" fontId="49" fillId="0" borderId="0" xfId="0" applyFont="1" applyAlignment="1">
      <alignment horizontal="center" vertical="center" wrapText="1"/>
    </xf>
    <xf numFmtId="0" fontId="20" fillId="0" borderId="0" xfId="0" applyFont="1" applyAlignment="1">
      <alignment wrapText="1"/>
    </xf>
    <xf numFmtId="0" fontId="11" fillId="0" borderId="0" xfId="2" applyFont="1" applyAlignment="1">
      <alignment horizontal="justify" vertical="center" wrapText="1"/>
    </xf>
    <xf numFmtId="0" fontId="50" fillId="0" borderId="0" xfId="0" applyFont="1" applyAlignment="1">
      <alignment horizontal="center" vertical="center" wrapText="1"/>
    </xf>
    <xf numFmtId="0" fontId="7" fillId="0" borderId="0" xfId="0" applyFont="1" applyAlignment="1">
      <alignment wrapText="1"/>
    </xf>
    <xf numFmtId="0" fontId="5" fillId="0" borderId="0" xfId="0" applyFont="1" applyAlignment="1">
      <alignment wrapText="1"/>
    </xf>
    <xf numFmtId="0" fontId="49" fillId="4" borderId="1" xfId="0" applyFont="1" applyFill="1" applyBorder="1" applyAlignment="1">
      <alignment horizontal="left" vertical="center" wrapText="1"/>
    </xf>
    <xf numFmtId="0" fontId="49" fillId="4" borderId="2" xfId="0" applyFont="1" applyFill="1" applyBorder="1" applyAlignment="1">
      <alignment horizontal="left" vertical="center" wrapText="1"/>
    </xf>
    <xf numFmtId="0" fontId="49" fillId="4" borderId="4" xfId="0" applyFont="1" applyFill="1" applyBorder="1" applyAlignment="1">
      <alignment horizontal="left" vertical="center" wrapText="1"/>
    </xf>
    <xf numFmtId="0" fontId="49" fillId="3" borderId="1" xfId="0" applyFont="1" applyFill="1" applyBorder="1" applyAlignment="1">
      <alignment horizontal="left" vertical="center" wrapText="1"/>
    </xf>
    <xf numFmtId="0" fontId="49" fillId="3" borderId="2" xfId="0" applyFont="1" applyFill="1" applyBorder="1" applyAlignment="1">
      <alignment horizontal="left" vertical="center" wrapText="1"/>
    </xf>
    <xf numFmtId="0" fontId="45" fillId="0" borderId="1" xfId="0" quotePrefix="1" applyFont="1" applyBorder="1" applyAlignment="1">
      <alignment horizontal="left" vertical="center" wrapText="1"/>
    </xf>
    <xf numFmtId="0" fontId="43" fillId="0" borderId="2" xfId="0" applyFont="1" applyBorder="1" applyAlignment="1">
      <alignment vertical="center" wrapText="1"/>
    </xf>
    <xf numFmtId="0" fontId="49" fillId="0" borderId="7" xfId="0" quotePrefix="1" applyFont="1" applyBorder="1" applyAlignment="1">
      <alignment horizontal="center" vertical="center" wrapText="1"/>
    </xf>
    <xf numFmtId="0" fontId="49" fillId="0" borderId="8" xfId="0" quotePrefix="1" applyFont="1" applyBorder="1" applyAlignment="1">
      <alignment horizontal="center" vertical="center" wrapText="1"/>
    </xf>
    <xf numFmtId="0" fontId="49" fillId="0" borderId="10" xfId="0" quotePrefix="1" applyFont="1" applyBorder="1" applyAlignment="1">
      <alignment horizontal="center" vertical="center" wrapText="1"/>
    </xf>
    <xf numFmtId="0" fontId="49" fillId="0" borderId="6" xfId="0" quotePrefix="1" applyFont="1" applyBorder="1" applyAlignment="1">
      <alignment horizontal="center" vertical="center" wrapText="1"/>
    </xf>
    <xf numFmtId="0" fontId="49" fillId="0" borderId="5" xfId="0" quotePrefix="1" applyFont="1" applyBorder="1" applyAlignment="1">
      <alignment horizontal="center" vertical="center" wrapText="1"/>
    </xf>
    <xf numFmtId="0" fontId="49" fillId="0" borderId="9" xfId="0" quotePrefix="1" applyFont="1" applyBorder="1" applyAlignment="1">
      <alignment horizontal="center" vertical="center" wrapText="1"/>
    </xf>
    <xf numFmtId="0" fontId="20" fillId="0" borderId="0" xfId="2" applyFont="1" applyAlignment="1">
      <alignment horizontal="justify" vertical="center" wrapText="1"/>
    </xf>
    <xf numFmtId="0" fontId="50" fillId="0" borderId="0" xfId="0" applyFont="1" applyAlignment="1">
      <alignment horizontal="center" wrapText="1"/>
    </xf>
    <xf numFmtId="0" fontId="2" fillId="0" borderId="0" xfId="0" applyFont="1" applyAlignment="1">
      <alignment horizontal="center" wrapText="1"/>
    </xf>
    <xf numFmtId="0" fontId="14" fillId="0" borderId="0" xfId="0" applyFont="1" applyAlignment="1">
      <alignment horizontal="center" vertical="center" wrapText="1"/>
    </xf>
    <xf numFmtId="0" fontId="14" fillId="0" borderId="0" xfId="0" applyFont="1" applyAlignment="1">
      <alignment horizontal="left"/>
    </xf>
    <xf numFmtId="0" fontId="14" fillId="0" borderId="0" xfId="0" applyFont="1" applyAlignment="1">
      <alignment horizontal="center"/>
    </xf>
    <xf numFmtId="0" fontId="0" fillId="0" borderId="0" xfId="0" applyAlignment="1">
      <alignment horizontal="left" wrapText="1"/>
    </xf>
    <xf numFmtId="0" fontId="2" fillId="0" borderId="0" xfId="0" applyFont="1" applyAlignment="1">
      <alignment wrapText="1"/>
    </xf>
    <xf numFmtId="0" fontId="77" fillId="0" borderId="0" xfId="0" applyFont="1" applyAlignment="1">
      <alignment horizontal="center"/>
    </xf>
    <xf numFmtId="0" fontId="78" fillId="0" borderId="0" xfId="0" applyFont="1" applyAlignment="1">
      <alignment horizontal="center" vertical="center"/>
    </xf>
    <xf numFmtId="0" fontId="78" fillId="0" borderId="0" xfId="0" applyFont="1" applyAlignment="1">
      <alignment horizontal="center" vertical="center" wrapText="1"/>
    </xf>
    <xf numFmtId="0" fontId="12" fillId="0" borderId="0" xfId="0" applyFont="1" applyAlignment="1">
      <alignment horizontal="center"/>
    </xf>
    <xf numFmtId="0" fontId="2" fillId="0" borderId="0" xfId="0" applyFont="1" applyAlignment="1">
      <alignment vertical="center" wrapText="1"/>
    </xf>
    <xf numFmtId="0" fontId="58" fillId="5" borderId="1" xfId="0" applyFont="1" applyFill="1" applyBorder="1" applyAlignment="1">
      <alignment horizontal="left" vertical="center"/>
    </xf>
    <xf numFmtId="0" fontId="58" fillId="5" borderId="2" xfId="0" applyFont="1" applyFill="1" applyBorder="1" applyAlignment="1">
      <alignment horizontal="left" vertical="center"/>
    </xf>
    <xf numFmtId="0" fontId="58" fillId="5" borderId="4" xfId="0" applyFont="1" applyFill="1" applyBorder="1" applyAlignment="1">
      <alignment horizontal="left" vertical="center"/>
    </xf>
    <xf numFmtId="0" fontId="57" fillId="2" borderId="1" xfId="0" quotePrefix="1" applyFont="1" applyFill="1" applyBorder="1" applyAlignment="1">
      <alignment horizontal="left" vertical="center"/>
    </xf>
    <xf numFmtId="0" fontId="57" fillId="2" borderId="2" xfId="0" quotePrefix="1" applyFont="1" applyFill="1" applyBorder="1" applyAlignment="1">
      <alignment horizontal="left" vertical="center"/>
    </xf>
    <xf numFmtId="0" fontId="57" fillId="2" borderId="4" xfId="0" quotePrefix="1" applyFont="1" applyFill="1" applyBorder="1" applyAlignment="1">
      <alignment horizontal="left" vertical="center"/>
    </xf>
    <xf numFmtId="0" fontId="59" fillId="0" borderId="0" xfId="0" applyFont="1" applyAlignment="1">
      <alignment horizontal="center"/>
    </xf>
    <xf numFmtId="0" fontId="72" fillId="4" borderId="1" xfId="0" applyFont="1" applyFill="1" applyBorder="1" applyAlignment="1">
      <alignment horizontal="center" vertical="center" wrapText="1"/>
    </xf>
    <xf numFmtId="0" fontId="72" fillId="4" borderId="2" xfId="0" applyFont="1" applyFill="1" applyBorder="1" applyAlignment="1">
      <alignment horizontal="center" vertical="center" wrapText="1"/>
    </xf>
    <xf numFmtId="0" fontId="72" fillId="4" borderId="4" xfId="0" applyFont="1" applyFill="1" applyBorder="1" applyAlignment="1">
      <alignment horizontal="center" vertical="center" wrapText="1"/>
    </xf>
    <xf numFmtId="0" fontId="72" fillId="2" borderId="1" xfId="0" applyFont="1" applyFill="1" applyBorder="1" applyAlignment="1">
      <alignment horizontal="left" wrapText="1"/>
    </xf>
    <xf numFmtId="0" fontId="72" fillId="2" borderId="2" xfId="0" applyFont="1" applyFill="1" applyBorder="1" applyAlignment="1">
      <alignment horizontal="left" wrapText="1"/>
    </xf>
    <xf numFmtId="0" fontId="72" fillId="2" borderId="4" xfId="0" applyFont="1" applyFill="1" applyBorder="1" applyAlignment="1">
      <alignment horizontal="left" wrapText="1"/>
    </xf>
    <xf numFmtId="0" fontId="9" fillId="0" borderId="1" xfId="0" applyFont="1" applyBorder="1" applyAlignment="1">
      <alignment horizontal="left"/>
    </xf>
    <xf numFmtId="0" fontId="9" fillId="0" borderId="2" xfId="0" applyFont="1" applyBorder="1" applyAlignment="1">
      <alignment horizontal="left"/>
    </xf>
    <xf numFmtId="0" fontId="9" fillId="0" borderId="4" xfId="0" applyFont="1" applyBorder="1" applyAlignment="1">
      <alignment horizontal="left"/>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0" fillId="0" borderId="0" xfId="0" applyAlignment="1">
      <alignment horizontal="center" wrapText="1"/>
    </xf>
    <xf numFmtId="0" fontId="1" fillId="2" borderId="1" xfId="0" quotePrefix="1" applyFont="1" applyFill="1" applyBorder="1" applyAlignment="1">
      <alignment horizontal="left" vertical="center"/>
    </xf>
    <xf numFmtId="0" fontId="1" fillId="2" borderId="2" xfId="0" quotePrefix="1" applyFont="1" applyFill="1" applyBorder="1" applyAlignment="1">
      <alignment horizontal="left" vertical="center"/>
    </xf>
    <xf numFmtId="0" fontId="1" fillId="2" borderId="4" xfId="0" quotePrefix="1" applyFont="1" applyFill="1" applyBorder="1" applyAlignment="1">
      <alignment horizontal="left" vertical="center"/>
    </xf>
    <xf numFmtId="0" fontId="72" fillId="4" borderId="3" xfId="0" applyFont="1" applyFill="1" applyBorder="1" applyAlignment="1">
      <alignment horizontal="center" vertical="center" wrapText="1"/>
    </xf>
    <xf numFmtId="0" fontId="13" fillId="0" borderId="0" xfId="0" applyFont="1" applyAlignment="1">
      <alignment horizontal="center"/>
    </xf>
    <xf numFmtId="0" fontId="49" fillId="0" borderId="0" xfId="0" applyFont="1" applyAlignment="1">
      <alignment horizontal="center" vertical="center"/>
    </xf>
    <xf numFmtId="0" fontId="2" fillId="0" borderId="0" xfId="0" applyFont="1" applyAlignment="1">
      <alignment horizontal="left"/>
    </xf>
    <xf numFmtId="0" fontId="60" fillId="8" borderId="1" xfId="0" applyFont="1" applyFill="1" applyBorder="1" applyAlignment="1">
      <alignment horizontal="left" vertical="center" wrapText="1"/>
    </xf>
    <xf numFmtId="0" fontId="60" fillId="8" borderId="2" xfId="0" applyFont="1" applyFill="1" applyBorder="1" applyAlignment="1">
      <alignment horizontal="left" vertical="center" wrapText="1"/>
    </xf>
    <xf numFmtId="0" fontId="60" fillId="8" borderId="4" xfId="0" applyFont="1" applyFill="1" applyBorder="1" applyAlignment="1">
      <alignment horizontal="left" vertical="center" wrapText="1"/>
    </xf>
    <xf numFmtId="0" fontId="49" fillId="2" borderId="1" xfId="0" applyFont="1" applyFill="1" applyBorder="1" applyAlignment="1">
      <alignment horizontal="left" vertical="center" wrapText="1"/>
    </xf>
    <xf numFmtId="0" fontId="49" fillId="2" borderId="2" xfId="0" applyFont="1" applyFill="1" applyBorder="1" applyAlignment="1">
      <alignment horizontal="left" vertical="center" wrapText="1"/>
    </xf>
    <xf numFmtId="0" fontId="49" fillId="2" borderId="4" xfId="0" applyFont="1" applyFill="1" applyBorder="1" applyAlignment="1">
      <alignment horizontal="left" vertical="center" wrapText="1"/>
    </xf>
    <xf numFmtId="0" fontId="53" fillId="2" borderId="2" xfId="0" applyFont="1" applyFill="1" applyBorder="1" applyAlignment="1">
      <alignment horizontal="left" vertical="center" wrapText="1"/>
    </xf>
    <xf numFmtId="0" fontId="53" fillId="2" borderId="4" xfId="0" applyFont="1" applyFill="1" applyBorder="1" applyAlignment="1">
      <alignment horizontal="left" vertical="center" wrapText="1"/>
    </xf>
    <xf numFmtId="0" fontId="53" fillId="2" borderId="1" xfId="0" applyFont="1" applyFill="1" applyBorder="1" applyAlignment="1">
      <alignment horizontal="center" vertical="center" wrapText="1"/>
    </xf>
    <xf numFmtId="0" fontId="53" fillId="2" borderId="2" xfId="0" applyFont="1" applyFill="1" applyBorder="1" applyAlignment="1">
      <alignment horizontal="center" vertical="center" wrapText="1"/>
    </xf>
    <xf numFmtId="0" fontId="53" fillId="2" borderId="4" xfId="0" applyFont="1" applyFill="1" applyBorder="1" applyAlignment="1">
      <alignment horizontal="center" vertical="center" wrapText="1"/>
    </xf>
    <xf numFmtId="0" fontId="49" fillId="4" borderId="1" xfId="0" applyFont="1" applyFill="1" applyBorder="1" applyAlignment="1">
      <alignment horizontal="center" vertical="center" wrapText="1"/>
    </xf>
    <xf numFmtId="0" fontId="49" fillId="4" borderId="2" xfId="0" applyFont="1" applyFill="1" applyBorder="1" applyAlignment="1">
      <alignment horizontal="center" vertical="center" wrapText="1"/>
    </xf>
    <xf numFmtId="0" fontId="49" fillId="4" borderId="4" xfId="0" applyFont="1" applyFill="1" applyBorder="1" applyAlignment="1">
      <alignment horizontal="center" vertical="center" wrapText="1"/>
    </xf>
    <xf numFmtId="0" fontId="49" fillId="7" borderId="1" xfId="0" applyFont="1" applyFill="1" applyBorder="1" applyAlignment="1">
      <alignment horizontal="left" vertical="center" wrapText="1"/>
    </xf>
    <xf numFmtId="0" fontId="49" fillId="7" borderId="2" xfId="0" applyFont="1" applyFill="1" applyBorder="1" applyAlignment="1">
      <alignment horizontal="left" vertical="center" wrapText="1"/>
    </xf>
    <xf numFmtId="0" fontId="49" fillId="7" borderId="4" xfId="0" applyFont="1" applyFill="1" applyBorder="1" applyAlignment="1">
      <alignment horizontal="left" vertical="center" wrapText="1"/>
    </xf>
    <xf numFmtId="0" fontId="49" fillId="6" borderId="1" xfId="0" applyFont="1" applyFill="1" applyBorder="1" applyAlignment="1">
      <alignment horizontal="left" vertical="center" wrapText="1"/>
    </xf>
    <xf numFmtId="0" fontId="49" fillId="6" borderId="2" xfId="0" applyFont="1" applyFill="1" applyBorder="1" applyAlignment="1">
      <alignment horizontal="left" vertical="center" wrapText="1"/>
    </xf>
    <xf numFmtId="0" fontId="49" fillId="6" borderId="4" xfId="0" applyFont="1" applyFill="1" applyBorder="1" applyAlignment="1">
      <alignment horizontal="left" vertical="center" wrapText="1"/>
    </xf>
    <xf numFmtId="0" fontId="60" fillId="2" borderId="1" xfId="0" applyFont="1" applyFill="1" applyBorder="1" applyAlignment="1">
      <alignment horizontal="left" vertical="center" wrapText="1"/>
    </xf>
    <xf numFmtId="0" fontId="60" fillId="2" borderId="2"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8" fillId="0" borderId="0" xfId="0" applyFont="1" applyAlignment="1">
      <alignment horizontal="center"/>
    </xf>
    <xf numFmtId="0" fontId="68" fillId="0" borderId="3" xfId="0" applyFont="1" applyBorder="1" applyAlignment="1">
      <alignment horizontal="center" vertical="center" wrapText="1"/>
    </xf>
    <xf numFmtId="0" fontId="68" fillId="0" borderId="3" xfId="0" applyFont="1" applyBorder="1" applyAlignment="1">
      <alignment horizontal="center" vertical="center"/>
    </xf>
    <xf numFmtId="0" fontId="68" fillId="0" borderId="0" xfId="0" applyFont="1" applyAlignment="1">
      <alignment horizontal="left"/>
    </xf>
    <xf numFmtId="0" fontId="69" fillId="0" borderId="0" xfId="0" applyFont="1" applyAlignment="1">
      <alignment horizontal="center"/>
    </xf>
    <xf numFmtId="0" fontId="88" fillId="0" borderId="0" xfId="0" applyFont="1" applyAlignment="1">
      <alignment horizontal="center" vertical="center" wrapText="1"/>
    </xf>
    <xf numFmtId="0" fontId="91" fillId="0" borderId="13" xfId="0" applyFont="1" applyBorder="1" applyAlignment="1">
      <alignment vertical="center"/>
    </xf>
    <xf numFmtId="0" fontId="91" fillId="0" borderId="0" xfId="0" applyFont="1" applyAlignment="1">
      <alignment vertical="center"/>
    </xf>
    <xf numFmtId="0" fontId="91" fillId="0" borderId="14" xfId="0" applyFont="1" applyBorder="1" applyAlignment="1">
      <alignment vertical="center"/>
    </xf>
    <xf numFmtId="49" fontId="90" fillId="0" borderId="6" xfId="0" applyNumberFormat="1" applyFont="1" applyBorder="1" applyAlignment="1">
      <alignment horizontal="left" vertical="center" indent="5"/>
    </xf>
    <xf numFmtId="49" fontId="90" fillId="0" borderId="5" xfId="0" applyNumberFormat="1" applyFont="1" applyBorder="1" applyAlignment="1">
      <alignment horizontal="left" vertical="center" indent="5"/>
    </xf>
    <xf numFmtId="49" fontId="90" fillId="0" borderId="9" xfId="0" applyNumberFormat="1" applyFont="1" applyBorder="1" applyAlignment="1">
      <alignment horizontal="left" vertical="center" indent="5"/>
    </xf>
    <xf numFmtId="0" fontId="88" fillId="9" borderId="15" xfId="0" applyFont="1" applyFill="1" applyBorder="1" applyAlignment="1">
      <alignment vertical="center"/>
    </xf>
    <xf numFmtId="49" fontId="90" fillId="0" borderId="7" xfId="0" applyNumberFormat="1" applyFont="1" applyBorder="1" applyAlignment="1">
      <alignment vertical="center"/>
    </xf>
    <xf numFmtId="49" fontId="90" fillId="0" borderId="8" xfId="0" applyNumberFormat="1" applyFont="1" applyBorder="1" applyAlignment="1">
      <alignment vertical="center"/>
    </xf>
    <xf numFmtId="49" fontId="90" fillId="0" borderId="10" xfId="0" applyNumberFormat="1" applyFont="1" applyBorder="1" applyAlignment="1">
      <alignment vertical="center"/>
    </xf>
    <xf numFmtId="49" fontId="90" fillId="0" borderId="13" xfId="0" applyNumberFormat="1" applyFont="1" applyBorder="1" applyAlignment="1">
      <alignment horizontal="left" vertical="center" indent="5"/>
    </xf>
    <xf numFmtId="49" fontId="90" fillId="0" borderId="0" xfId="0" applyNumberFormat="1" applyFont="1" applyAlignment="1">
      <alignment horizontal="left" vertical="center" indent="5"/>
    </xf>
    <xf numFmtId="49" fontId="90" fillId="0" borderId="14" xfId="0" applyNumberFormat="1" applyFont="1" applyBorder="1" applyAlignment="1">
      <alignment horizontal="left" vertical="center" indent="5"/>
    </xf>
    <xf numFmtId="0" fontId="91" fillId="0" borderId="7" xfId="0" applyFont="1" applyBorder="1" applyAlignment="1">
      <alignment horizontal="justify" vertical="center"/>
    </xf>
    <xf numFmtId="0" fontId="91" fillId="0" borderId="8" xfId="0" applyFont="1" applyBorder="1" applyAlignment="1">
      <alignment horizontal="justify" vertical="center"/>
    </xf>
    <xf numFmtId="0" fontId="91" fillId="0" borderId="10" xfId="0" applyFont="1" applyBorder="1" applyAlignment="1">
      <alignment horizontal="justify" vertical="center"/>
    </xf>
    <xf numFmtId="0" fontId="92" fillId="0" borderId="13" xfId="0" applyFont="1" applyBorder="1" applyAlignment="1">
      <alignment horizontal="justify" vertical="center"/>
    </xf>
    <xf numFmtId="0" fontId="92" fillId="0" borderId="0" xfId="0" applyFont="1" applyAlignment="1">
      <alignment horizontal="justify" vertical="center"/>
    </xf>
    <xf numFmtId="0" fontId="92" fillId="0" borderId="14" xfId="0" applyFont="1" applyBorder="1" applyAlignment="1">
      <alignment horizontal="justify" vertical="center"/>
    </xf>
    <xf numFmtId="3" fontId="69" fillId="0" borderId="15" xfId="0" applyNumberFormat="1" applyFont="1" applyBorder="1" applyAlignment="1">
      <alignment horizontal="center" vertical="center"/>
    </xf>
    <xf numFmtId="3" fontId="69" fillId="0" borderId="26" xfId="0" applyNumberFormat="1" applyFont="1" applyBorder="1" applyAlignment="1">
      <alignment horizontal="center" vertical="center"/>
    </xf>
    <xf numFmtId="0" fontId="90" fillId="0" borderId="6" xfId="0" applyFont="1" applyBorder="1" applyAlignment="1">
      <alignment horizontal="justify" vertical="center"/>
    </xf>
    <xf numFmtId="0" fontId="90" fillId="0" borderId="5" xfId="0" applyFont="1" applyBorder="1" applyAlignment="1">
      <alignment horizontal="justify" vertical="center"/>
    </xf>
    <xf numFmtId="0" fontId="90" fillId="0" borderId="9" xfId="0" applyFont="1" applyBorder="1" applyAlignment="1">
      <alignment horizontal="justify" vertical="center"/>
    </xf>
    <xf numFmtId="0" fontId="69" fillId="10" borderId="3" xfId="0" applyFont="1" applyFill="1" applyBorder="1" applyAlignment="1">
      <alignment vertical="center" wrapText="1"/>
    </xf>
    <xf numFmtId="0" fontId="68" fillId="0" borderId="13" xfId="0" applyFont="1" applyBorder="1" applyAlignment="1">
      <alignment horizontal="left" vertical="center" wrapText="1"/>
    </xf>
    <xf numFmtId="0" fontId="68" fillId="0" borderId="0" xfId="0" applyFont="1" applyAlignment="1">
      <alignment horizontal="left" vertical="center" wrapText="1"/>
    </xf>
    <xf numFmtId="0" fontId="68" fillId="0" borderId="14" xfId="0" applyFont="1" applyBorder="1" applyAlignment="1">
      <alignment horizontal="left" vertical="center" wrapText="1"/>
    </xf>
    <xf numFmtId="0" fontId="68" fillId="0" borderId="6" xfId="0" applyFont="1" applyBorder="1" applyAlignment="1">
      <alignment horizontal="left" vertical="center" wrapText="1"/>
    </xf>
    <xf numFmtId="0" fontId="68" fillId="0" borderId="5" xfId="0" applyFont="1" applyBorder="1" applyAlignment="1">
      <alignment horizontal="left" vertical="center" wrapText="1"/>
    </xf>
    <xf numFmtId="0" fontId="68" fillId="0" borderId="9" xfId="0" applyFont="1" applyBorder="1" applyAlignment="1">
      <alignment horizontal="left" vertical="center" wrapText="1"/>
    </xf>
    <xf numFmtId="0" fontId="68" fillId="0" borderId="7" xfId="0" applyFont="1" applyBorder="1" applyAlignment="1">
      <alignment horizontal="left" vertical="center" wrapText="1"/>
    </xf>
    <xf numFmtId="0" fontId="68" fillId="0" borderId="8" xfId="0" applyFont="1" applyBorder="1" applyAlignment="1">
      <alignment horizontal="left" vertical="center" wrapText="1"/>
    </xf>
    <xf numFmtId="0" fontId="68" fillId="0" borderId="10" xfId="0" applyFont="1" applyBorder="1" applyAlignment="1">
      <alignment horizontal="left" vertical="center" wrapText="1"/>
    </xf>
    <xf numFmtId="3" fontId="69" fillId="0" borderId="10" xfId="0" applyNumberFormat="1" applyFont="1" applyBorder="1" applyAlignment="1">
      <alignment horizontal="center" vertical="center"/>
    </xf>
    <xf numFmtId="3" fontId="69" fillId="0" borderId="14" xfId="0" applyNumberFormat="1" applyFont="1" applyBorder="1" applyAlignment="1">
      <alignment horizontal="center" vertical="center"/>
    </xf>
    <xf numFmtId="0" fontId="69" fillId="10" borderId="1" xfId="0" applyFont="1" applyFill="1" applyBorder="1" applyAlignment="1">
      <alignment vertical="center" wrapText="1"/>
    </xf>
    <xf numFmtId="0" fontId="69" fillId="10" borderId="2" xfId="0" applyFont="1" applyFill="1" applyBorder="1" applyAlignment="1">
      <alignment vertical="center" wrapText="1"/>
    </xf>
    <xf numFmtId="0" fontId="69" fillId="10" borderId="4" xfId="0" applyFont="1" applyFill="1" applyBorder="1" applyAlignment="1">
      <alignment vertical="center" wrapText="1"/>
    </xf>
    <xf numFmtId="0" fontId="68" fillId="0" borderId="3" xfId="0" applyFont="1" applyBorder="1" applyAlignment="1">
      <alignment horizontal="justify" vertical="center"/>
    </xf>
    <xf numFmtId="0" fontId="68" fillId="0" borderId="3" xfId="0" applyFont="1" applyBorder="1" applyAlignment="1">
      <alignment horizontal="left" vertical="center" wrapText="1"/>
    </xf>
    <xf numFmtId="3" fontId="69" fillId="0" borderId="3" xfId="0" applyNumberFormat="1" applyFont="1" applyBorder="1" applyAlignment="1">
      <alignment horizontal="right" vertical="center"/>
    </xf>
    <xf numFmtId="0" fontId="68" fillId="0" borderId="1" xfId="0" applyFont="1" applyBorder="1" applyAlignment="1">
      <alignment horizontal="left" vertical="center" wrapText="1"/>
    </xf>
    <xf numFmtId="0" fontId="68" fillId="0" borderId="2" xfId="0" applyFont="1" applyBorder="1" applyAlignment="1">
      <alignment horizontal="left" vertical="center" wrapText="1"/>
    </xf>
    <xf numFmtId="0" fontId="68" fillId="0" borderId="4" xfId="0" applyFont="1" applyBorder="1" applyAlignment="1">
      <alignment horizontal="left" vertical="center" wrapText="1"/>
    </xf>
    <xf numFmtId="0" fontId="68" fillId="0" borderId="3" xfId="0" applyFont="1" applyBorder="1" applyAlignment="1">
      <alignment horizontal="left" vertical="center"/>
    </xf>
    <xf numFmtId="0" fontId="68" fillId="0" borderId="3" xfId="0" applyFont="1" applyBorder="1" applyAlignment="1">
      <alignment vertical="center" wrapText="1"/>
    </xf>
    <xf numFmtId="0" fontId="94" fillId="0" borderId="3" xfId="0" applyFont="1" applyBorder="1" applyAlignment="1">
      <alignment horizontal="center" vertical="center" wrapText="1"/>
    </xf>
    <xf numFmtId="0" fontId="69" fillId="0" borderId="0" xfId="0" applyFont="1" applyAlignment="1">
      <alignment horizontal="right" vertical="center"/>
    </xf>
    <xf numFmtId="0" fontId="69" fillId="0" borderId="0" xfId="0" applyFont="1" applyAlignment="1">
      <alignment horizontal="left" vertical="center" wrapText="1"/>
    </xf>
    <xf numFmtId="0" fontId="68" fillId="0" borderId="0" xfId="0" applyFont="1" applyAlignment="1">
      <alignment horizontal="justify" vertical="center"/>
    </xf>
    <xf numFmtId="0" fontId="94" fillId="0" borderId="13" xfId="0" applyFont="1" applyBorder="1" applyAlignment="1">
      <alignment horizontal="left" vertical="top" wrapText="1"/>
    </xf>
    <xf numFmtId="0" fontId="94" fillId="0" borderId="0" xfId="0" applyFont="1" applyAlignment="1">
      <alignment horizontal="left" vertical="top" wrapText="1"/>
    </xf>
    <xf numFmtId="0" fontId="94" fillId="0" borderId="8" xfId="0" applyFont="1" applyBorder="1" applyAlignment="1">
      <alignment horizontal="left" vertical="top" wrapText="1"/>
    </xf>
    <xf numFmtId="0" fontId="94" fillId="0" borderId="10" xfId="0" applyFont="1" applyBorder="1" applyAlignment="1">
      <alignment horizontal="left" vertical="top" wrapText="1"/>
    </xf>
    <xf numFmtId="0" fontId="93" fillId="0" borderId="13" xfId="0" applyFont="1" applyBorder="1" applyAlignment="1">
      <alignment horizontal="left" vertical="top" wrapText="1"/>
    </xf>
    <xf numFmtId="0" fontId="93" fillId="0" borderId="0" xfId="0" applyFont="1" applyAlignment="1">
      <alignment horizontal="left" vertical="top" wrapText="1"/>
    </xf>
    <xf numFmtId="0" fontId="93" fillId="0" borderId="14" xfId="0" applyFont="1" applyBorder="1" applyAlignment="1">
      <alignment horizontal="left" vertical="top" wrapText="1"/>
    </xf>
    <xf numFmtId="0" fontId="12" fillId="0" borderId="0" xfId="0" applyFont="1" applyAlignment="1">
      <alignment horizontal="center" wrapText="1"/>
    </xf>
    <xf numFmtId="0" fontId="0" fillId="0" borderId="0" xfId="0" applyAlignment="1">
      <alignment vertical="top" wrapText="1"/>
    </xf>
    <xf numFmtId="0" fontId="0" fillId="0" borderId="0" xfId="0" applyAlignment="1">
      <alignment horizontal="center"/>
    </xf>
    <xf numFmtId="0" fontId="21" fillId="0" borderId="0" xfId="0" applyFont="1" applyAlignment="1">
      <alignment horizontal="center"/>
    </xf>
    <xf numFmtId="0" fontId="3" fillId="0" borderId="0" xfId="0" applyFont="1" applyAlignment="1">
      <alignment horizontal="left"/>
    </xf>
  </cellXfs>
  <cellStyles count="106">
    <cellStyle name="20% - Isticanje1 2" xfId="8" xr:uid="{00000000-0005-0000-0000-000000000000}"/>
    <cellStyle name="20% - Isticanje2 2" xfId="9" xr:uid="{00000000-0005-0000-0000-000001000000}"/>
    <cellStyle name="20% - Isticanje3 2" xfId="10" xr:uid="{00000000-0005-0000-0000-000002000000}"/>
    <cellStyle name="20% - Isticanje4 2" xfId="11" xr:uid="{00000000-0005-0000-0000-000003000000}"/>
    <cellStyle name="20% - Isticanje5 2" xfId="12" xr:uid="{00000000-0005-0000-0000-000004000000}"/>
    <cellStyle name="20% - Isticanje6 2" xfId="13" xr:uid="{00000000-0005-0000-0000-000005000000}"/>
    <cellStyle name="40% - Isticanje2 2" xfId="14" xr:uid="{00000000-0005-0000-0000-000006000000}"/>
    <cellStyle name="40% - Isticanje3 2" xfId="15" xr:uid="{00000000-0005-0000-0000-000007000000}"/>
    <cellStyle name="40% - Isticanje4 2" xfId="16" xr:uid="{00000000-0005-0000-0000-000008000000}"/>
    <cellStyle name="40% - Isticanje5 2" xfId="17" xr:uid="{00000000-0005-0000-0000-000009000000}"/>
    <cellStyle name="40% - Isticanje6 2" xfId="18" xr:uid="{00000000-0005-0000-0000-00000A000000}"/>
    <cellStyle name="40% - Naglasak1 2" xfId="19" xr:uid="{00000000-0005-0000-0000-00000B000000}"/>
    <cellStyle name="60% - Isticanje1 2" xfId="20" xr:uid="{00000000-0005-0000-0000-00000C000000}"/>
    <cellStyle name="60% - Isticanje2 2" xfId="21" xr:uid="{00000000-0005-0000-0000-00000D000000}"/>
    <cellStyle name="60% - Isticanje3 2" xfId="22" xr:uid="{00000000-0005-0000-0000-00000E000000}"/>
    <cellStyle name="60% - Isticanje4 2" xfId="23" xr:uid="{00000000-0005-0000-0000-00000F000000}"/>
    <cellStyle name="60% - Isticanje5 2" xfId="24" xr:uid="{00000000-0005-0000-0000-000010000000}"/>
    <cellStyle name="60% - Isticanje6 2" xfId="25" xr:uid="{00000000-0005-0000-0000-000011000000}"/>
    <cellStyle name="Isticanje1 2" xfId="26" xr:uid="{00000000-0005-0000-0000-000012000000}"/>
    <cellStyle name="Isticanje2 2" xfId="27" xr:uid="{00000000-0005-0000-0000-000013000000}"/>
    <cellStyle name="Isticanje3 2" xfId="28" xr:uid="{00000000-0005-0000-0000-000014000000}"/>
    <cellStyle name="Isticanje4 2" xfId="29" xr:uid="{00000000-0005-0000-0000-000015000000}"/>
    <cellStyle name="Isticanje5 2" xfId="30" xr:uid="{00000000-0005-0000-0000-000016000000}"/>
    <cellStyle name="Isticanje6 2" xfId="31" xr:uid="{00000000-0005-0000-0000-000017000000}"/>
    <cellStyle name="Izračun 2" xfId="32" xr:uid="{00000000-0005-0000-0000-000018000000}"/>
    <cellStyle name="Loše 2" xfId="33" xr:uid="{00000000-0005-0000-0000-000019000000}"/>
    <cellStyle name="Naslov 1 2" xfId="34" xr:uid="{00000000-0005-0000-0000-00001A000000}"/>
    <cellStyle name="Naslov 2 2" xfId="35" xr:uid="{00000000-0005-0000-0000-00001B000000}"/>
    <cellStyle name="Naslov 3 2" xfId="36" xr:uid="{00000000-0005-0000-0000-00001C000000}"/>
    <cellStyle name="Naslov 4 2" xfId="37" xr:uid="{00000000-0005-0000-0000-00001D000000}"/>
    <cellStyle name="Neutralno 2" xfId="38" xr:uid="{00000000-0005-0000-0000-00001E000000}"/>
    <cellStyle name="Normal 2" xfId="1" xr:uid="{00000000-0005-0000-0000-000020000000}"/>
    <cellStyle name="Normal 2 2" xfId="39" xr:uid="{00000000-0005-0000-0000-000021000000}"/>
    <cellStyle name="Normal 3" xfId="6" xr:uid="{00000000-0005-0000-0000-000022000000}"/>
    <cellStyle name="Normal 4" xfId="40" xr:uid="{00000000-0005-0000-0000-000023000000}"/>
    <cellStyle name="Normal 5" xfId="41" xr:uid="{00000000-0005-0000-0000-000024000000}"/>
    <cellStyle name="Normalno" xfId="0" builtinId="0"/>
    <cellStyle name="Normalno 2" xfId="5" xr:uid="{00000000-0005-0000-0000-000025000000}"/>
    <cellStyle name="Normalno 2 2" xfId="42" xr:uid="{00000000-0005-0000-0000-000026000000}"/>
    <cellStyle name="Normalno 2 3" xfId="43" xr:uid="{00000000-0005-0000-0000-000027000000}"/>
    <cellStyle name="Normalno 3" xfId="44" xr:uid="{00000000-0005-0000-0000-000028000000}"/>
    <cellStyle name="Normalno 4" xfId="45" xr:uid="{00000000-0005-0000-0000-000029000000}"/>
    <cellStyle name="Normalno 4 2" xfId="46" xr:uid="{00000000-0005-0000-0000-00002A000000}"/>
    <cellStyle name="Normalno 5" xfId="7" xr:uid="{00000000-0005-0000-0000-00002B000000}"/>
    <cellStyle name="Normalno 5 2" xfId="47" xr:uid="{00000000-0005-0000-0000-00002C000000}"/>
    <cellStyle name="Normalno 6" xfId="48" xr:uid="{00000000-0005-0000-0000-00002D000000}"/>
    <cellStyle name="Normalno 6 2" xfId="49" xr:uid="{00000000-0005-0000-0000-00002E000000}"/>
    <cellStyle name="Normalno 7" xfId="50" xr:uid="{00000000-0005-0000-0000-00002F000000}"/>
    <cellStyle name="Obično 2" xfId="51" xr:uid="{00000000-0005-0000-0000-000030000000}"/>
    <cellStyle name="Obično 3" xfId="52" xr:uid="{00000000-0005-0000-0000-000031000000}"/>
    <cellStyle name="Obično 3 2" xfId="53" xr:uid="{00000000-0005-0000-0000-000032000000}"/>
    <cellStyle name="Obično 4" xfId="54" xr:uid="{00000000-0005-0000-0000-000033000000}"/>
    <cellStyle name="Obično 4 2" xfId="55" xr:uid="{00000000-0005-0000-0000-000034000000}"/>
    <cellStyle name="Obično_1Prihodi-rashodi2004 2" xfId="3" xr:uid="{00000000-0005-0000-0000-000035000000}"/>
    <cellStyle name="Obično_obračun 2009 prva strana 2" xfId="2" xr:uid="{00000000-0005-0000-0000-000036000000}"/>
    <cellStyle name="Povezana ćelija 2" xfId="56" xr:uid="{00000000-0005-0000-0000-000037000000}"/>
    <cellStyle name="Provjera ćelije 2" xfId="57" xr:uid="{00000000-0005-0000-0000-000038000000}"/>
    <cellStyle name="SAPBEXaggData" xfId="58" xr:uid="{00000000-0005-0000-0000-000039000000}"/>
    <cellStyle name="SAPBEXaggDataEmph" xfId="59" xr:uid="{00000000-0005-0000-0000-00003A000000}"/>
    <cellStyle name="SAPBEXaggItem" xfId="60" xr:uid="{00000000-0005-0000-0000-00003B000000}"/>
    <cellStyle name="SAPBEXaggItemX" xfId="61" xr:uid="{00000000-0005-0000-0000-00003C000000}"/>
    <cellStyle name="SAPBEXchaText" xfId="62" xr:uid="{00000000-0005-0000-0000-00003D000000}"/>
    <cellStyle name="SAPBEXexcBad7" xfId="63" xr:uid="{00000000-0005-0000-0000-00003E000000}"/>
    <cellStyle name="SAPBEXexcBad8" xfId="64" xr:uid="{00000000-0005-0000-0000-00003F000000}"/>
    <cellStyle name="SAPBEXexcBad9" xfId="65" xr:uid="{00000000-0005-0000-0000-000040000000}"/>
    <cellStyle name="SAPBEXexcCritical4" xfId="66" xr:uid="{00000000-0005-0000-0000-000041000000}"/>
    <cellStyle name="SAPBEXexcCritical5" xfId="67" xr:uid="{00000000-0005-0000-0000-000042000000}"/>
    <cellStyle name="SAPBEXexcCritical6" xfId="68" xr:uid="{00000000-0005-0000-0000-000043000000}"/>
    <cellStyle name="SAPBEXexcGood1" xfId="69" xr:uid="{00000000-0005-0000-0000-000044000000}"/>
    <cellStyle name="SAPBEXexcGood2" xfId="70" xr:uid="{00000000-0005-0000-0000-000045000000}"/>
    <cellStyle name="SAPBEXexcGood3" xfId="71" xr:uid="{00000000-0005-0000-0000-000046000000}"/>
    <cellStyle name="SAPBEXfilterDrill" xfId="72" xr:uid="{00000000-0005-0000-0000-000047000000}"/>
    <cellStyle name="SAPBEXfilterItem" xfId="73" xr:uid="{00000000-0005-0000-0000-000048000000}"/>
    <cellStyle name="SAPBEXfilterText" xfId="74" xr:uid="{00000000-0005-0000-0000-000049000000}"/>
    <cellStyle name="SAPBEXformats" xfId="75" xr:uid="{00000000-0005-0000-0000-00004A000000}"/>
    <cellStyle name="SAPBEXheaderItem" xfId="76" xr:uid="{00000000-0005-0000-0000-00004B000000}"/>
    <cellStyle name="SAPBEXheaderText" xfId="77" xr:uid="{00000000-0005-0000-0000-00004C000000}"/>
    <cellStyle name="SAPBEXHLevel0" xfId="78" xr:uid="{00000000-0005-0000-0000-00004D000000}"/>
    <cellStyle name="SAPBEXHLevel0X" xfId="79" xr:uid="{00000000-0005-0000-0000-00004E000000}"/>
    <cellStyle name="SAPBEXHLevel1" xfId="80" xr:uid="{00000000-0005-0000-0000-00004F000000}"/>
    <cellStyle name="SAPBEXHLevel1X" xfId="81" xr:uid="{00000000-0005-0000-0000-000050000000}"/>
    <cellStyle name="SAPBEXHLevel2" xfId="82" xr:uid="{00000000-0005-0000-0000-000051000000}"/>
    <cellStyle name="SAPBEXHLevel2X" xfId="83" xr:uid="{00000000-0005-0000-0000-000052000000}"/>
    <cellStyle name="SAPBEXHLevel3" xfId="84" xr:uid="{00000000-0005-0000-0000-000053000000}"/>
    <cellStyle name="SAPBEXHLevel3 2" xfId="85" xr:uid="{00000000-0005-0000-0000-000054000000}"/>
    <cellStyle name="SAPBEXHLevel3X" xfId="86" xr:uid="{00000000-0005-0000-0000-000055000000}"/>
    <cellStyle name="SAPBEXinputData" xfId="87" xr:uid="{00000000-0005-0000-0000-000056000000}"/>
    <cellStyle name="SAPBEXresData" xfId="88" xr:uid="{00000000-0005-0000-0000-000057000000}"/>
    <cellStyle name="SAPBEXresDataEmph" xfId="89" xr:uid="{00000000-0005-0000-0000-000058000000}"/>
    <cellStyle name="SAPBEXresItem" xfId="90" xr:uid="{00000000-0005-0000-0000-000059000000}"/>
    <cellStyle name="SAPBEXresItemX" xfId="91" xr:uid="{00000000-0005-0000-0000-00005A000000}"/>
    <cellStyle name="SAPBEXstdData" xfId="92" xr:uid="{00000000-0005-0000-0000-00005B000000}"/>
    <cellStyle name="SAPBEXstdDataEmph" xfId="93" xr:uid="{00000000-0005-0000-0000-00005C000000}"/>
    <cellStyle name="SAPBEXstdItem" xfId="94" xr:uid="{00000000-0005-0000-0000-00005D000000}"/>
    <cellStyle name="SAPBEXstdItemX" xfId="95" xr:uid="{00000000-0005-0000-0000-00005E000000}"/>
    <cellStyle name="SAPBEXtitle" xfId="96" xr:uid="{00000000-0005-0000-0000-00005F000000}"/>
    <cellStyle name="SAPBEXundefined" xfId="97" xr:uid="{00000000-0005-0000-0000-000060000000}"/>
    <cellStyle name="Tekst objašnjenja 2" xfId="98" xr:uid="{00000000-0005-0000-0000-000061000000}"/>
    <cellStyle name="Ukupni zbroj 2" xfId="99" xr:uid="{00000000-0005-0000-0000-000062000000}"/>
    <cellStyle name="Unos 2" xfId="100" xr:uid="{00000000-0005-0000-0000-000063000000}"/>
    <cellStyle name="Valuta" xfId="102" builtinId="4"/>
    <cellStyle name="Valuta 2" xfId="4" xr:uid="{00000000-0005-0000-0000-000064000000}"/>
    <cellStyle name="Valuta 2 2" xfId="103" xr:uid="{26D74935-99BC-4371-85A1-B595DEBCEB7B}"/>
    <cellStyle name="Valuta 3" xfId="101" xr:uid="{00000000-0005-0000-0000-000065000000}"/>
    <cellStyle name="Valuta 3 2" xfId="104" xr:uid="{DBFBD68B-AF5F-47FE-AEC3-274210068C8D}"/>
    <cellStyle name="Valuta 4" xfId="105" xr:uid="{D8E90F5D-783C-426B-8292-94EFB45DE2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U53"/>
  <sheetViews>
    <sheetView tabSelected="1" zoomScaleNormal="100" workbookViewId="0">
      <selection activeCell="E16" sqref="E16"/>
    </sheetView>
  </sheetViews>
  <sheetFormatPr defaultColWidth="9.140625" defaultRowHeight="15.75"/>
  <cols>
    <col min="1" max="1" width="3.7109375" style="1" customWidth="1"/>
    <col min="2" max="4" width="9.140625" style="1"/>
    <col min="5" max="5" width="20.28515625" style="1" customWidth="1"/>
    <col min="6" max="8" width="16.42578125" style="1" customWidth="1"/>
    <col min="9" max="9" width="0.28515625" style="1" customWidth="1"/>
    <col min="10" max="12" width="9.140625" style="1"/>
    <col min="13" max="13" width="26.5703125" style="1" customWidth="1"/>
    <col min="14" max="14" width="20.85546875" style="1" customWidth="1"/>
    <col min="15" max="15" width="23.42578125" style="1" customWidth="1"/>
    <col min="16" max="16384" width="9.140625" style="1"/>
  </cols>
  <sheetData>
    <row r="3" spans="1:21" ht="54.75" customHeight="1">
      <c r="A3" s="268" t="s">
        <v>260</v>
      </c>
      <c r="B3" s="268"/>
      <c r="C3" s="268"/>
      <c r="D3" s="268"/>
      <c r="E3" s="268"/>
      <c r="F3" s="268"/>
      <c r="G3" s="268"/>
      <c r="H3" s="268"/>
      <c r="I3" s="268"/>
      <c r="M3" s="251"/>
      <c r="N3" s="251"/>
      <c r="O3" s="251"/>
      <c r="P3" s="251"/>
      <c r="Q3" s="251"/>
      <c r="R3" s="251"/>
      <c r="S3" s="251"/>
      <c r="T3" s="251"/>
      <c r="U3" s="251"/>
    </row>
    <row r="4" spans="1:21" ht="42" customHeight="1">
      <c r="A4" s="269" t="s">
        <v>261</v>
      </c>
      <c r="B4" s="270"/>
      <c r="C4" s="270"/>
      <c r="D4" s="270"/>
      <c r="E4" s="270"/>
      <c r="F4" s="270"/>
      <c r="G4" s="270"/>
      <c r="H4" s="270"/>
      <c r="I4" s="5"/>
    </row>
    <row r="5" spans="1:21" ht="18" customHeight="1">
      <c r="A5" s="19"/>
      <c r="B5" s="19"/>
      <c r="C5" s="19"/>
      <c r="D5" s="19"/>
      <c r="E5" s="19"/>
      <c r="F5" s="19"/>
      <c r="G5" s="19"/>
      <c r="H5" s="19"/>
      <c r="I5" s="5"/>
    </row>
    <row r="6" spans="1:21">
      <c r="A6" s="242" t="s">
        <v>23</v>
      </c>
      <c r="B6" s="242"/>
      <c r="C6" s="242"/>
      <c r="D6" s="242"/>
      <c r="E6" s="242"/>
      <c r="F6" s="242"/>
      <c r="G6" s="242"/>
      <c r="H6" s="243"/>
      <c r="I6" s="5"/>
    </row>
    <row r="7" spans="1:21">
      <c r="A7" s="252" t="s">
        <v>136</v>
      </c>
      <c r="B7" s="252"/>
      <c r="C7" s="252"/>
      <c r="D7" s="252"/>
      <c r="E7" s="252"/>
      <c r="F7" s="252"/>
      <c r="G7" s="252"/>
      <c r="H7" s="252"/>
      <c r="I7" s="5"/>
    </row>
    <row r="8" spans="1:21" ht="35.25" customHeight="1">
      <c r="A8" s="251" t="s">
        <v>247</v>
      </c>
      <c r="B8" s="251"/>
      <c r="C8" s="251"/>
      <c r="D8" s="251"/>
      <c r="E8" s="251"/>
      <c r="F8" s="251"/>
      <c r="G8" s="251"/>
      <c r="H8" s="251"/>
      <c r="I8" s="5"/>
    </row>
    <row r="9" spans="1:21" ht="18" customHeight="1">
      <c r="A9" s="249" t="s">
        <v>27</v>
      </c>
      <c r="B9" s="250"/>
      <c r="C9" s="250"/>
      <c r="D9" s="250"/>
      <c r="E9" s="250"/>
      <c r="F9" s="250"/>
      <c r="G9" s="250"/>
      <c r="H9" s="250"/>
      <c r="I9" s="5"/>
    </row>
    <row r="10" spans="1:21">
      <c r="A10" s="20"/>
      <c r="B10" s="21"/>
      <c r="C10" s="21"/>
      <c r="D10" s="21"/>
      <c r="E10" s="22"/>
      <c r="F10" s="23"/>
      <c r="G10" s="23"/>
      <c r="H10" s="24"/>
      <c r="I10" s="5">
        <v>7.5345000000000004</v>
      </c>
    </row>
    <row r="11" spans="1:21" ht="25.5" customHeight="1">
      <c r="A11" s="262" t="s">
        <v>89</v>
      </c>
      <c r="B11" s="263"/>
      <c r="C11" s="263"/>
      <c r="D11" s="263"/>
      <c r="E11" s="264"/>
      <c r="F11" s="25" t="s">
        <v>145</v>
      </c>
      <c r="G11" s="25" t="s">
        <v>134</v>
      </c>
      <c r="H11" s="26" t="s">
        <v>146</v>
      </c>
      <c r="I11" s="5"/>
    </row>
    <row r="12" spans="1:21">
      <c r="A12" s="265"/>
      <c r="B12" s="266"/>
      <c r="C12" s="266"/>
      <c r="D12" s="266"/>
      <c r="E12" s="267"/>
      <c r="F12" s="27" t="s">
        <v>35</v>
      </c>
      <c r="G12" s="27" t="s">
        <v>35</v>
      </c>
      <c r="H12" s="28" t="s">
        <v>35</v>
      </c>
      <c r="I12" s="5"/>
    </row>
    <row r="13" spans="1:21">
      <c r="A13" s="244" t="s">
        <v>0</v>
      </c>
      <c r="B13" s="245"/>
      <c r="C13" s="245"/>
      <c r="D13" s="245"/>
      <c r="E13" s="246"/>
      <c r="F13" s="30">
        <f>F14</f>
        <v>2934516</v>
      </c>
      <c r="G13" s="30">
        <f>G14+G15</f>
        <v>336232</v>
      </c>
      <c r="H13" s="30">
        <f t="shared" ref="H13" si="0">H14+H15</f>
        <v>3270748</v>
      </c>
      <c r="I13" s="5"/>
    </row>
    <row r="14" spans="1:21" ht="15" customHeight="1">
      <c r="A14" s="31">
        <v>6</v>
      </c>
      <c r="B14" s="32" t="s">
        <v>10</v>
      </c>
      <c r="C14" s="33"/>
      <c r="D14" s="33"/>
      <c r="E14" s="34"/>
      <c r="F14" s="35">
        <f>' Račun prihoda i rashoda'!D11</f>
        <v>2934516</v>
      </c>
      <c r="G14" s="35">
        <f>' Račun prihoda i rashoda'!E11</f>
        <v>336232</v>
      </c>
      <c r="H14" s="35">
        <f>' Račun prihoda i rashoda'!F11</f>
        <v>3270748</v>
      </c>
      <c r="I14" s="5"/>
    </row>
    <row r="15" spans="1:21">
      <c r="A15" s="31">
        <v>7</v>
      </c>
      <c r="B15" s="32" t="s">
        <v>11</v>
      </c>
      <c r="C15" s="36"/>
      <c r="D15" s="36"/>
      <c r="E15" s="34"/>
      <c r="F15" s="35">
        <v>0</v>
      </c>
      <c r="G15" s="35">
        <v>0</v>
      </c>
      <c r="H15" s="35">
        <v>0</v>
      </c>
      <c r="I15" s="5"/>
    </row>
    <row r="16" spans="1:21">
      <c r="A16" s="37" t="s">
        <v>2</v>
      </c>
      <c r="B16" s="38"/>
      <c r="C16" s="38"/>
      <c r="D16" s="38"/>
      <c r="E16" s="29"/>
      <c r="F16" s="30">
        <f t="shared" ref="F16:H16" si="1">F17+F18</f>
        <v>2938516</v>
      </c>
      <c r="G16" s="30">
        <f>G17+G18</f>
        <v>343299</v>
      </c>
      <c r="H16" s="30">
        <f t="shared" si="1"/>
        <v>3281815</v>
      </c>
      <c r="I16" s="5"/>
    </row>
    <row r="17" spans="1:15" ht="15" customHeight="1">
      <c r="A17" s="31">
        <v>3</v>
      </c>
      <c r="B17" s="32" t="s">
        <v>14</v>
      </c>
      <c r="C17" s="33"/>
      <c r="D17" s="33"/>
      <c r="E17" s="39"/>
      <c r="F17" s="35">
        <f>' Račun prihoda i rashoda'!D25</f>
        <v>2909007</v>
      </c>
      <c r="G17" s="35">
        <f>' Račun prihoda i rashoda'!E25</f>
        <v>311474</v>
      </c>
      <c r="H17" s="35">
        <f>' Račun prihoda i rashoda'!F25</f>
        <v>3220481</v>
      </c>
      <c r="I17" s="5"/>
    </row>
    <row r="18" spans="1:15">
      <c r="A18" s="31">
        <v>4</v>
      </c>
      <c r="B18" s="32" t="s">
        <v>16</v>
      </c>
      <c r="C18" s="36"/>
      <c r="D18" s="36"/>
      <c r="E18" s="34"/>
      <c r="F18" s="35">
        <f>' Račun prihoda i rashoda'!D29</f>
        <v>29509</v>
      </c>
      <c r="G18" s="35">
        <f>' Račun prihoda i rashoda'!E29</f>
        <v>31825</v>
      </c>
      <c r="H18" s="35">
        <f>' Račun prihoda i rashoda'!F29</f>
        <v>61334</v>
      </c>
      <c r="I18" s="5"/>
    </row>
    <row r="19" spans="1:15">
      <c r="A19" s="247" t="s">
        <v>3</v>
      </c>
      <c r="B19" s="245"/>
      <c r="C19" s="245"/>
      <c r="D19" s="245"/>
      <c r="E19" s="248"/>
      <c r="F19" s="30">
        <f>F13-F16</f>
        <v>-4000</v>
      </c>
      <c r="G19" s="30">
        <f t="shared" ref="G19:H19" si="2">G13-G16</f>
        <v>-7067</v>
      </c>
      <c r="H19" s="30">
        <f t="shared" si="2"/>
        <v>-11067</v>
      </c>
      <c r="I19" s="5"/>
    </row>
    <row r="20" spans="1:15">
      <c r="A20" s="40"/>
      <c r="B20" s="41"/>
      <c r="C20" s="41"/>
      <c r="D20" s="41"/>
      <c r="E20" s="41"/>
      <c r="F20" s="42"/>
      <c r="G20" s="42"/>
      <c r="H20" s="42"/>
      <c r="I20" s="5"/>
    </row>
    <row r="21" spans="1:15">
      <c r="A21" s="249" t="s">
        <v>28</v>
      </c>
      <c r="B21" s="249"/>
      <c r="C21" s="249"/>
      <c r="D21" s="249"/>
      <c r="E21" s="249"/>
      <c r="F21" s="249"/>
      <c r="G21" s="249"/>
      <c r="H21" s="249"/>
      <c r="I21" s="5"/>
    </row>
    <row r="22" spans="1:15">
      <c r="A22" s="19"/>
      <c r="B22" s="43"/>
      <c r="C22" s="43"/>
      <c r="D22" s="43"/>
      <c r="E22" s="43"/>
      <c r="F22" s="43"/>
      <c r="G22" s="44"/>
      <c r="H22" s="24"/>
      <c r="I22" s="5"/>
    </row>
    <row r="23" spans="1:15" ht="25.5" customHeight="1">
      <c r="A23" s="262" t="s">
        <v>89</v>
      </c>
      <c r="B23" s="263"/>
      <c r="C23" s="263"/>
      <c r="D23" s="263"/>
      <c r="E23" s="264"/>
      <c r="F23" s="25" t="s">
        <v>145</v>
      </c>
      <c r="G23" s="25" t="s">
        <v>134</v>
      </c>
      <c r="H23" s="26" t="s">
        <v>146</v>
      </c>
      <c r="I23" s="5"/>
    </row>
    <row r="24" spans="1:15">
      <c r="A24" s="265"/>
      <c r="B24" s="266"/>
      <c r="C24" s="266"/>
      <c r="D24" s="266"/>
      <c r="E24" s="267"/>
      <c r="F24" s="27" t="s">
        <v>35</v>
      </c>
      <c r="G24" s="27" t="s">
        <v>35</v>
      </c>
      <c r="H24" s="28" t="s">
        <v>35</v>
      </c>
      <c r="I24" s="5"/>
    </row>
    <row r="25" spans="1:15" ht="15" customHeight="1">
      <c r="A25" s="31">
        <v>8</v>
      </c>
      <c r="B25" s="45" t="s">
        <v>20</v>
      </c>
      <c r="C25" s="36"/>
      <c r="D25" s="36"/>
      <c r="E25" s="34"/>
      <c r="F25" s="35">
        <v>0</v>
      </c>
      <c r="G25" s="35">
        <v>0</v>
      </c>
      <c r="H25" s="35">
        <v>0</v>
      </c>
      <c r="I25" s="5"/>
      <c r="K25" s="2"/>
    </row>
    <row r="26" spans="1:15" ht="15" customHeight="1">
      <c r="A26" s="31">
        <v>5</v>
      </c>
      <c r="B26" s="32" t="s">
        <v>21</v>
      </c>
      <c r="C26" s="36"/>
      <c r="D26" s="36"/>
      <c r="E26" s="34"/>
      <c r="F26" s="35">
        <v>0</v>
      </c>
      <c r="G26" s="35">
        <v>0</v>
      </c>
      <c r="H26" s="35">
        <v>0</v>
      </c>
      <c r="I26" s="5"/>
      <c r="K26" s="2"/>
    </row>
    <row r="27" spans="1:15">
      <c r="A27" s="247" t="s">
        <v>4</v>
      </c>
      <c r="B27" s="245"/>
      <c r="C27" s="245"/>
      <c r="D27" s="245"/>
      <c r="E27" s="248"/>
      <c r="F27" s="30">
        <f t="shared" ref="F27:H27" si="3">F25-F26</f>
        <v>0</v>
      </c>
      <c r="G27" s="30">
        <f t="shared" si="3"/>
        <v>0</v>
      </c>
      <c r="H27" s="30">
        <f t="shared" si="3"/>
        <v>0</v>
      </c>
      <c r="I27" s="5"/>
    </row>
    <row r="28" spans="1:15">
      <c r="A28" s="19"/>
      <c r="B28" s="43"/>
      <c r="C28" s="43"/>
      <c r="D28" s="43"/>
      <c r="E28" s="43"/>
      <c r="F28" s="43"/>
      <c r="G28" s="44"/>
      <c r="H28" s="44"/>
      <c r="I28" s="5"/>
    </row>
    <row r="29" spans="1:15">
      <c r="A29" s="46"/>
      <c r="B29" s="43"/>
      <c r="C29" s="43"/>
      <c r="D29" s="43"/>
      <c r="E29" s="43"/>
      <c r="F29" s="43"/>
      <c r="G29" s="44"/>
      <c r="H29" s="44"/>
      <c r="I29" s="5"/>
    </row>
    <row r="30" spans="1:15">
      <c r="A30" s="249" t="s">
        <v>33</v>
      </c>
      <c r="B30" s="250"/>
      <c r="C30" s="250"/>
      <c r="D30" s="250"/>
      <c r="E30" s="250"/>
      <c r="F30" s="250"/>
      <c r="G30" s="250"/>
      <c r="H30" s="250"/>
      <c r="I30" s="5"/>
    </row>
    <row r="31" spans="1:15">
      <c r="A31" s="46"/>
      <c r="B31" s="43"/>
      <c r="C31" s="43"/>
      <c r="D31" s="43"/>
      <c r="E31" s="43"/>
      <c r="F31" s="43"/>
      <c r="G31" s="44"/>
      <c r="H31" s="44"/>
      <c r="I31" s="5"/>
    </row>
    <row r="32" spans="1:15" ht="25.5" customHeight="1">
      <c r="A32" s="262" t="s">
        <v>89</v>
      </c>
      <c r="B32" s="263"/>
      <c r="C32" s="263"/>
      <c r="D32" s="263"/>
      <c r="E32" s="264"/>
      <c r="F32" s="25" t="s">
        <v>145</v>
      </c>
      <c r="G32" s="25" t="s">
        <v>134</v>
      </c>
      <c r="H32" s="26" t="s">
        <v>146</v>
      </c>
      <c r="I32" s="5"/>
      <c r="M32" s="94"/>
      <c r="N32" s="94"/>
      <c r="O32" s="95"/>
    </row>
    <row r="33" spans="1:15">
      <c r="A33" s="265"/>
      <c r="B33" s="266"/>
      <c r="C33" s="266"/>
      <c r="D33" s="266"/>
      <c r="E33" s="267"/>
      <c r="F33" s="27" t="s">
        <v>35</v>
      </c>
      <c r="G33" s="27" t="s">
        <v>35</v>
      </c>
      <c r="H33" s="28" t="s">
        <v>35</v>
      </c>
      <c r="I33" s="5"/>
      <c r="M33" s="96"/>
      <c r="N33" s="97"/>
      <c r="O33" s="97"/>
    </row>
    <row r="34" spans="1:15" ht="29.25" customHeight="1">
      <c r="A34" s="255" t="s">
        <v>163</v>
      </c>
      <c r="B34" s="256"/>
      <c r="C34" s="256"/>
      <c r="D34" s="256"/>
      <c r="E34" s="257"/>
      <c r="F34" s="47">
        <v>4000</v>
      </c>
      <c r="G34" s="47">
        <f>G37</f>
        <v>7067</v>
      </c>
      <c r="H34" s="47">
        <f>H35-H36</f>
        <v>11067</v>
      </c>
      <c r="I34" s="5"/>
      <c r="M34" s="96"/>
      <c r="N34" s="97"/>
      <c r="O34" s="97"/>
    </row>
    <row r="35" spans="1:15">
      <c r="A35" s="48">
        <v>9</v>
      </c>
      <c r="B35" s="49" t="s">
        <v>36</v>
      </c>
      <c r="C35" s="50"/>
      <c r="D35" s="50"/>
      <c r="E35" s="50"/>
      <c r="F35" s="51">
        <v>4000</v>
      </c>
      <c r="G35" s="51">
        <v>17180</v>
      </c>
      <c r="H35" s="51">
        <v>21180</v>
      </c>
      <c r="I35" s="5"/>
      <c r="M35" s="96"/>
      <c r="N35" s="97"/>
      <c r="O35" s="97"/>
    </row>
    <row r="36" spans="1:15">
      <c r="A36" s="48">
        <v>9</v>
      </c>
      <c r="B36" s="49" t="s">
        <v>37</v>
      </c>
      <c r="C36" s="50"/>
      <c r="D36" s="50"/>
      <c r="E36" s="50"/>
      <c r="F36" s="52">
        <v>0</v>
      </c>
      <c r="G36" s="52">
        <v>10113</v>
      </c>
      <c r="H36" s="52">
        <v>10113</v>
      </c>
      <c r="I36" s="5"/>
      <c r="M36" s="96"/>
      <c r="N36" s="98"/>
      <c r="O36" s="98"/>
    </row>
    <row r="37" spans="1:15" ht="29.25" customHeight="1">
      <c r="A37" s="258" t="s">
        <v>135</v>
      </c>
      <c r="B37" s="259"/>
      <c r="C37" s="259"/>
      <c r="D37" s="259"/>
      <c r="E37" s="259"/>
      <c r="F37" s="30">
        <f>F35-F36</f>
        <v>4000</v>
      </c>
      <c r="G37" s="30">
        <f t="shared" ref="G37" si="4">G35-G36</f>
        <v>7067</v>
      </c>
      <c r="H37" s="30">
        <f>H35-H36</f>
        <v>11067</v>
      </c>
      <c r="I37" s="5"/>
      <c r="M37" s="96"/>
      <c r="N37" s="98"/>
      <c r="O37" s="98"/>
    </row>
    <row r="38" spans="1:15">
      <c r="A38" s="46"/>
      <c r="B38" s="43"/>
      <c r="C38" s="43"/>
      <c r="D38" s="43"/>
      <c r="E38" s="43"/>
      <c r="F38" s="43"/>
      <c r="G38" s="44"/>
      <c r="H38" s="44"/>
      <c r="I38" s="5"/>
      <c r="M38" s="96"/>
      <c r="N38" s="98"/>
      <c r="O38" s="99"/>
    </row>
    <row r="39" spans="1:15">
      <c r="A39" s="5"/>
      <c r="B39" s="5"/>
      <c r="C39" s="5"/>
      <c r="D39" s="5"/>
      <c r="E39" s="5"/>
      <c r="F39" s="5"/>
      <c r="G39" s="5"/>
      <c r="H39" s="5"/>
      <c r="I39" s="5"/>
      <c r="M39" s="100"/>
      <c r="N39" s="101"/>
      <c r="O39" s="102"/>
    </row>
    <row r="40" spans="1:15">
      <c r="A40" s="249" t="s">
        <v>38</v>
      </c>
      <c r="B40" s="250"/>
      <c r="C40" s="250"/>
      <c r="D40" s="250"/>
      <c r="E40" s="250"/>
      <c r="F40" s="250"/>
      <c r="G40" s="250"/>
      <c r="H40" s="250"/>
      <c r="I40" s="5"/>
      <c r="M40" s="100"/>
      <c r="N40" s="101"/>
      <c r="O40" s="102"/>
    </row>
    <row r="41" spans="1:15">
      <c r="A41" s="46"/>
      <c r="B41" s="43"/>
      <c r="C41" s="43"/>
      <c r="D41" s="43"/>
      <c r="E41" s="43"/>
      <c r="F41" s="43"/>
      <c r="G41" s="44"/>
      <c r="H41" s="44"/>
      <c r="I41" s="5"/>
      <c r="N41" s="93"/>
      <c r="O41" s="93"/>
    </row>
    <row r="42" spans="1:15" ht="25.5" customHeight="1">
      <c r="A42" s="262" t="s">
        <v>34</v>
      </c>
      <c r="B42" s="263"/>
      <c r="C42" s="263"/>
      <c r="D42" s="263"/>
      <c r="E42" s="264"/>
      <c r="F42" s="25" t="s">
        <v>145</v>
      </c>
      <c r="G42" s="25" t="s">
        <v>134</v>
      </c>
      <c r="H42" s="26" t="s">
        <v>146</v>
      </c>
      <c r="I42" s="5"/>
    </row>
    <row r="43" spans="1:15">
      <c r="A43" s="265"/>
      <c r="B43" s="266"/>
      <c r="C43" s="266"/>
      <c r="D43" s="266"/>
      <c r="E43" s="267"/>
      <c r="F43" s="27" t="s">
        <v>35</v>
      </c>
      <c r="G43" s="27" t="s">
        <v>35</v>
      </c>
      <c r="H43" s="28" t="s">
        <v>35</v>
      </c>
      <c r="I43" s="5"/>
    </row>
    <row r="44" spans="1:15">
      <c r="A44" s="49" t="s">
        <v>147</v>
      </c>
      <c r="B44" s="53"/>
      <c r="C44" s="54"/>
      <c r="D44" s="54"/>
      <c r="E44" s="54"/>
      <c r="F44" s="52">
        <f>F13+F25+F35</f>
        <v>2938516</v>
      </c>
      <c r="G44" s="52">
        <f>G13+G25+G35</f>
        <v>353412</v>
      </c>
      <c r="H44" s="52">
        <f>H13+H25+H35</f>
        <v>3291928</v>
      </c>
      <c r="I44" s="5"/>
    </row>
    <row r="45" spans="1:15">
      <c r="A45" s="49" t="s">
        <v>148</v>
      </c>
      <c r="B45" s="53"/>
      <c r="C45" s="54"/>
      <c r="D45" s="54"/>
      <c r="E45" s="54"/>
      <c r="F45" s="52">
        <f>(F16+F26+F36)</f>
        <v>2938516</v>
      </c>
      <c r="G45" s="52">
        <f>(G16+G26+G36)</f>
        <v>353412</v>
      </c>
      <c r="H45" s="52">
        <f>(H16+H26+H36)</f>
        <v>3291928</v>
      </c>
      <c r="I45" s="5"/>
    </row>
    <row r="46" spans="1:15">
      <c r="A46" s="260" t="s">
        <v>39</v>
      </c>
      <c r="B46" s="261"/>
      <c r="C46" s="261"/>
      <c r="D46" s="261"/>
      <c r="E46" s="261"/>
      <c r="F46" s="55">
        <f t="shared" ref="F46:G46" si="5">F44-F45</f>
        <v>0</v>
      </c>
      <c r="G46" s="55">
        <f t="shared" si="5"/>
        <v>0</v>
      </c>
      <c r="H46" s="55">
        <f>H44-H45</f>
        <v>0</v>
      </c>
      <c r="I46" s="5"/>
    </row>
    <row r="47" spans="1:15">
      <c r="A47" s="17"/>
      <c r="B47" s="17"/>
      <c r="C47" s="17"/>
      <c r="D47" s="17"/>
      <c r="E47" s="17"/>
      <c r="F47" s="17"/>
      <c r="G47" s="17"/>
      <c r="H47" s="17"/>
      <c r="I47" s="17"/>
    </row>
    <row r="49" spans="1:8" ht="36" customHeight="1">
      <c r="A49" s="253"/>
      <c r="B49" s="254"/>
      <c r="C49" s="254"/>
      <c r="D49" s="254"/>
      <c r="E49" s="254"/>
      <c r="F49" s="254"/>
      <c r="G49" s="254"/>
      <c r="H49" s="254"/>
    </row>
    <row r="51" spans="1:8" ht="30.75" customHeight="1">
      <c r="A51" s="253"/>
      <c r="B51" s="254"/>
      <c r="C51" s="254"/>
      <c r="D51" s="254"/>
      <c r="E51" s="254"/>
      <c r="F51" s="254"/>
      <c r="G51" s="254"/>
      <c r="H51" s="254"/>
    </row>
    <row r="53" spans="1:8">
      <c r="A53" s="2"/>
    </row>
  </sheetData>
  <mergeCells count="22">
    <mergeCell ref="M3:U3"/>
    <mergeCell ref="A51:H51"/>
    <mergeCell ref="A27:E27"/>
    <mergeCell ref="A30:H30"/>
    <mergeCell ref="A34:E34"/>
    <mergeCell ref="A37:E37"/>
    <mergeCell ref="A46:E46"/>
    <mergeCell ref="A32:E33"/>
    <mergeCell ref="A42:E43"/>
    <mergeCell ref="A40:H40"/>
    <mergeCell ref="A49:H49"/>
    <mergeCell ref="A3:I3"/>
    <mergeCell ref="A11:E12"/>
    <mergeCell ref="A23:E24"/>
    <mergeCell ref="A21:H21"/>
    <mergeCell ref="A4:H4"/>
    <mergeCell ref="A6:H6"/>
    <mergeCell ref="A13:E13"/>
    <mergeCell ref="A19:E19"/>
    <mergeCell ref="A9:H9"/>
    <mergeCell ref="A8:H8"/>
    <mergeCell ref="A7:H7"/>
  </mergeCells>
  <pageMargins left="0.70866141732283472" right="0.70866141732283472" top="0.74803149606299213" bottom="0.74803149606299213" header="0.31496062992125984" footer="0.31496062992125984"/>
  <pageSetup paperSize="9" scale="3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1"/>
  <sheetViews>
    <sheetView workbookViewId="0">
      <selection sqref="A1:F33"/>
    </sheetView>
  </sheetViews>
  <sheetFormatPr defaultRowHeight="15"/>
  <cols>
    <col min="1" max="1" width="7.5703125" customWidth="1"/>
    <col min="2" max="2" width="8.5703125" customWidth="1"/>
    <col min="3" max="3" width="46.7109375" customWidth="1"/>
    <col min="4" max="6" width="15.28515625" customWidth="1"/>
    <col min="7" max="7" width="11.7109375" bestFit="1" customWidth="1"/>
    <col min="8" max="8" width="12.7109375" bestFit="1" customWidth="1"/>
    <col min="9" max="9" width="14.7109375" bestFit="1" customWidth="1"/>
    <col min="11" max="11" width="14.28515625" bestFit="1" customWidth="1"/>
  </cols>
  <sheetData>
    <row r="1" spans="1:9">
      <c r="A1" s="272" t="s">
        <v>144</v>
      </c>
      <c r="B1" s="272"/>
    </row>
    <row r="2" spans="1:9">
      <c r="A2" s="273" t="s">
        <v>137</v>
      </c>
      <c r="B2" s="273"/>
      <c r="C2" s="273"/>
      <c r="D2" s="273"/>
      <c r="E2" s="273"/>
      <c r="F2" s="273"/>
    </row>
    <row r="3" spans="1:9" ht="36" customHeight="1">
      <c r="A3" s="274" t="s">
        <v>248</v>
      </c>
      <c r="B3" s="274"/>
      <c r="C3" s="274"/>
      <c r="D3" s="274"/>
      <c r="E3" s="274"/>
      <c r="F3" s="274"/>
    </row>
    <row r="4" spans="1:9" ht="18" customHeight="1">
      <c r="A4" s="252"/>
      <c r="B4" s="252"/>
      <c r="C4" s="252"/>
      <c r="D4" s="252"/>
      <c r="E4" s="252"/>
      <c r="F4" s="252"/>
    </row>
    <row r="5" spans="1:9" ht="18" customHeight="1">
      <c r="A5" s="252" t="s">
        <v>6</v>
      </c>
      <c r="B5" s="275"/>
      <c r="C5" s="275"/>
      <c r="D5" s="275"/>
      <c r="E5" s="275"/>
      <c r="F5" s="275"/>
    </row>
    <row r="6" spans="1:9" ht="18" customHeight="1">
      <c r="A6" s="19"/>
      <c r="B6" s="110"/>
      <c r="C6" s="110"/>
      <c r="D6" s="110"/>
      <c r="E6" s="110"/>
      <c r="F6" s="110"/>
    </row>
    <row r="7" spans="1:9" ht="15.75" customHeight="1">
      <c r="A7" s="252" t="s">
        <v>1</v>
      </c>
      <c r="B7" s="252"/>
      <c r="C7" s="252"/>
      <c r="D7" s="252"/>
      <c r="E7" s="252"/>
      <c r="F7" s="252"/>
    </row>
    <row r="8" spans="1:9" ht="18.75">
      <c r="A8" s="56"/>
      <c r="B8" s="56"/>
      <c r="C8" s="56"/>
      <c r="D8" s="56"/>
      <c r="E8" s="57"/>
      <c r="F8" s="58"/>
    </row>
    <row r="9" spans="1:9" ht="27" customHeight="1">
      <c r="A9" s="111" t="s">
        <v>7</v>
      </c>
      <c r="B9" s="112" t="s">
        <v>8</v>
      </c>
      <c r="C9" s="112" t="s">
        <v>5</v>
      </c>
      <c r="D9" s="60" t="s">
        <v>149</v>
      </c>
      <c r="E9" s="60" t="s">
        <v>134</v>
      </c>
      <c r="F9" s="60" t="s">
        <v>146</v>
      </c>
    </row>
    <row r="10" spans="1:9" ht="15.75" customHeight="1">
      <c r="A10" s="215"/>
      <c r="B10" s="216"/>
      <c r="C10" s="217" t="s">
        <v>0</v>
      </c>
      <c r="D10" s="121">
        <f>D11+D17</f>
        <v>2934516</v>
      </c>
      <c r="E10" s="121">
        <f>E11+E17</f>
        <v>336232</v>
      </c>
      <c r="F10" s="121">
        <f>D10+E10</f>
        <v>3270748</v>
      </c>
    </row>
    <row r="11" spans="1:9">
      <c r="A11" s="218">
        <v>6</v>
      </c>
      <c r="B11" s="218"/>
      <c r="C11" s="218" t="s">
        <v>10</v>
      </c>
      <c r="D11" s="116">
        <f t="shared" ref="D11" si="0">SUM(D12:D16)</f>
        <v>2934516</v>
      </c>
      <c r="E11" s="116">
        <f t="shared" ref="E11" si="1">SUM(E12:E16)</f>
        <v>336232</v>
      </c>
      <c r="F11" s="116">
        <f>SUM(F12:F16)</f>
        <v>3270748</v>
      </c>
      <c r="H11" s="14"/>
    </row>
    <row r="12" spans="1:9" ht="25.5">
      <c r="A12" s="218"/>
      <c r="B12" s="218">
        <v>63</v>
      </c>
      <c r="C12" s="118" t="s">
        <v>30</v>
      </c>
      <c r="D12" s="132">
        <f>21236</f>
        <v>21236</v>
      </c>
      <c r="E12" s="132">
        <f>7700</f>
        <v>7700</v>
      </c>
      <c r="F12" s="132">
        <v>28936</v>
      </c>
    </row>
    <row r="13" spans="1:9">
      <c r="A13" s="218"/>
      <c r="B13" s="218">
        <v>64</v>
      </c>
      <c r="C13" s="118" t="s">
        <v>41</v>
      </c>
      <c r="D13" s="132">
        <v>1</v>
      </c>
      <c r="E13" s="132">
        <v>0</v>
      </c>
      <c r="F13" s="132">
        <f t="shared" ref="F13:F16" si="2">D13+E13</f>
        <v>1</v>
      </c>
      <c r="H13" s="15"/>
      <c r="I13" s="16"/>
    </row>
    <row r="14" spans="1:9" ht="25.5">
      <c r="A14" s="218"/>
      <c r="B14" s="218">
        <v>65</v>
      </c>
      <c r="C14" s="118" t="s">
        <v>43</v>
      </c>
      <c r="D14" s="132">
        <f>458000+1327</f>
        <v>459327</v>
      </c>
      <c r="E14" s="132">
        <f>18000+4700</f>
        <v>22700</v>
      </c>
      <c r="F14" s="132">
        <f t="shared" si="2"/>
        <v>482027</v>
      </c>
      <c r="I14" s="16"/>
    </row>
    <row r="15" spans="1:9" ht="38.25">
      <c r="A15" s="218"/>
      <c r="B15" s="218">
        <v>66</v>
      </c>
      <c r="C15" s="118" t="s">
        <v>46</v>
      </c>
      <c r="D15" s="132">
        <f>7696+2256</f>
        <v>9952</v>
      </c>
      <c r="E15" s="132">
        <f>2914+1005</f>
        <v>3919</v>
      </c>
      <c r="F15" s="132">
        <f t="shared" si="2"/>
        <v>13871</v>
      </c>
      <c r="I15" s="16"/>
    </row>
    <row r="16" spans="1:9" ht="25.5">
      <c r="A16" s="218"/>
      <c r="B16" s="218">
        <v>67</v>
      </c>
      <c r="C16" s="118" t="s">
        <v>31</v>
      </c>
      <c r="D16" s="132">
        <f>2305000+139000</f>
        <v>2444000</v>
      </c>
      <c r="E16" s="132">
        <f>291800+10113</f>
        <v>301913</v>
      </c>
      <c r="F16" s="132">
        <f t="shared" si="2"/>
        <v>2745913</v>
      </c>
      <c r="H16" s="103"/>
      <c r="I16" s="14"/>
    </row>
    <row r="17" spans="1:11">
      <c r="A17" s="219">
        <v>7</v>
      </c>
      <c r="B17" s="219"/>
      <c r="C17" s="220" t="s">
        <v>11</v>
      </c>
      <c r="D17" s="116">
        <f t="shared" ref="D17" si="3">+D18</f>
        <v>0</v>
      </c>
      <c r="E17" s="116">
        <v>0</v>
      </c>
      <c r="F17" s="116">
        <f t="shared" ref="F17" si="4">+F18</f>
        <v>0</v>
      </c>
      <c r="H17" s="103"/>
      <c r="I17" s="14"/>
      <c r="K17" s="108"/>
    </row>
    <row r="18" spans="1:11">
      <c r="A18" s="218"/>
      <c r="B18" s="218">
        <v>72</v>
      </c>
      <c r="C18" s="221" t="s">
        <v>29</v>
      </c>
      <c r="D18" s="132">
        <v>0</v>
      </c>
      <c r="E18" s="132">
        <v>0</v>
      </c>
      <c r="F18" s="132">
        <v>0</v>
      </c>
      <c r="H18" s="103"/>
      <c r="I18" s="14"/>
      <c r="K18" s="108"/>
    </row>
    <row r="19" spans="1:11">
      <c r="A19" s="222"/>
      <c r="B19" s="222"/>
      <c r="C19" s="223"/>
      <c r="D19" s="231"/>
      <c r="E19" s="231"/>
      <c r="F19" s="231"/>
    </row>
    <row r="20" spans="1:11" ht="18" customHeight="1">
      <c r="A20" s="222"/>
      <c r="B20" s="222"/>
      <c r="C20" s="223"/>
      <c r="D20" s="104"/>
      <c r="E20" s="104"/>
      <c r="F20" s="104"/>
    </row>
    <row r="21" spans="1:11">
      <c r="A21" s="271" t="s">
        <v>12</v>
      </c>
      <c r="B21" s="271"/>
      <c r="C21" s="271"/>
      <c r="D21" s="271"/>
      <c r="E21" s="271"/>
      <c r="F21" s="271"/>
      <c r="H21" s="14"/>
    </row>
    <row r="22" spans="1:11">
      <c r="A22" s="224"/>
      <c r="B22" s="224"/>
      <c r="C22" s="224"/>
      <c r="D22" s="224"/>
      <c r="E22" s="181"/>
    </row>
    <row r="23" spans="1:11" ht="30">
      <c r="A23" s="225" t="s">
        <v>7</v>
      </c>
      <c r="B23" s="226" t="s">
        <v>8</v>
      </c>
      <c r="C23" s="226" t="s">
        <v>13</v>
      </c>
      <c r="D23" s="227" t="s">
        <v>149</v>
      </c>
      <c r="E23" s="227" t="s">
        <v>134</v>
      </c>
      <c r="F23" s="227" t="s">
        <v>146</v>
      </c>
      <c r="H23" s="14"/>
    </row>
    <row r="24" spans="1:11">
      <c r="A24" s="215"/>
      <c r="B24" s="216"/>
      <c r="C24" s="217" t="s">
        <v>2</v>
      </c>
      <c r="D24" s="121">
        <f>D25+D29</f>
        <v>2938516</v>
      </c>
      <c r="E24" s="121">
        <f>E25+E29</f>
        <v>343299</v>
      </c>
      <c r="F24" s="121">
        <f>F25+F29</f>
        <v>3281815</v>
      </c>
      <c r="H24" s="14"/>
    </row>
    <row r="25" spans="1:11">
      <c r="A25" s="218">
        <v>3</v>
      </c>
      <c r="B25" s="218"/>
      <c r="C25" s="218" t="s">
        <v>14</v>
      </c>
      <c r="D25" s="116">
        <f>D26+D27+D28</f>
        <v>2909007</v>
      </c>
      <c r="E25" s="116">
        <f>E26+E27+E28</f>
        <v>311474</v>
      </c>
      <c r="F25" s="116">
        <f>SUM(F26:F28)</f>
        <v>3220481</v>
      </c>
      <c r="G25" s="14"/>
      <c r="H25" s="14"/>
    </row>
    <row r="26" spans="1:11">
      <c r="A26" s="218"/>
      <c r="B26" s="118">
        <v>31</v>
      </c>
      <c r="C26" s="118" t="s">
        <v>15</v>
      </c>
      <c r="D26" s="132">
        <f>2222000+6800+5700</f>
        <v>2234500</v>
      </c>
      <c r="E26" s="132">
        <v>282350</v>
      </c>
      <c r="F26" s="132">
        <f>D26+E26</f>
        <v>2516850</v>
      </c>
      <c r="H26" s="14"/>
    </row>
    <row r="27" spans="1:11">
      <c r="A27" s="228"/>
      <c r="B27" s="229">
        <v>32</v>
      </c>
      <c r="C27" s="229" t="s">
        <v>26</v>
      </c>
      <c r="D27" s="132">
        <f>79600+7697+425700+139000+1327+2256+1327+3250+200+14909-2909</f>
        <v>672357</v>
      </c>
      <c r="E27" s="132">
        <v>29124</v>
      </c>
      <c r="F27" s="132">
        <f t="shared" ref="F27:F28" si="5">D27+E27</f>
        <v>701481</v>
      </c>
      <c r="H27" s="14"/>
    </row>
    <row r="28" spans="1:11">
      <c r="A28" s="228"/>
      <c r="B28" s="229">
        <v>34</v>
      </c>
      <c r="C28" s="230" t="s">
        <v>49</v>
      </c>
      <c r="D28" s="132">
        <v>2150</v>
      </c>
      <c r="E28" s="132">
        <v>0</v>
      </c>
      <c r="F28" s="132">
        <f t="shared" si="5"/>
        <v>2150</v>
      </c>
      <c r="H28" s="14"/>
    </row>
    <row r="29" spans="1:11">
      <c r="A29" s="219">
        <v>4</v>
      </c>
      <c r="B29" s="219"/>
      <c r="C29" s="220" t="s">
        <v>16</v>
      </c>
      <c r="D29" s="116">
        <f t="shared" ref="D29" si="6">D30+D31</f>
        <v>29509</v>
      </c>
      <c r="E29" s="116">
        <f t="shared" ref="E29:F29" si="7">E30+E31</f>
        <v>31825</v>
      </c>
      <c r="F29" s="116">
        <f t="shared" si="7"/>
        <v>61334</v>
      </c>
      <c r="H29" s="14"/>
    </row>
    <row r="30" spans="1:11">
      <c r="A30" s="218"/>
      <c r="B30" s="118">
        <v>41</v>
      </c>
      <c r="C30" s="230" t="s">
        <v>17</v>
      </c>
      <c r="D30" s="132">
        <v>0</v>
      </c>
      <c r="E30" s="132">
        <v>0</v>
      </c>
      <c r="F30" s="132">
        <v>0</v>
      </c>
      <c r="H30" s="103"/>
      <c r="I30" s="14"/>
    </row>
    <row r="31" spans="1:11">
      <c r="A31" s="218"/>
      <c r="B31" s="118">
        <v>42</v>
      </c>
      <c r="C31" s="230" t="s">
        <v>32</v>
      </c>
      <c r="D31" s="132">
        <f>7000+16400+3200+2909</f>
        <v>29509</v>
      </c>
      <c r="E31" s="132">
        <v>31825</v>
      </c>
      <c r="F31" s="132">
        <f>D31+E31</f>
        <v>61334</v>
      </c>
      <c r="H31" s="103"/>
      <c r="I31" s="14"/>
    </row>
  </sheetData>
  <mergeCells count="7">
    <mergeCell ref="A7:F7"/>
    <mergeCell ref="A21:F21"/>
    <mergeCell ref="A1:B1"/>
    <mergeCell ref="A2:F2"/>
    <mergeCell ref="A3:F3"/>
    <mergeCell ref="A4:F4"/>
    <mergeCell ref="A5:F5"/>
  </mergeCells>
  <pageMargins left="0.70866141732283472" right="0.70866141732283472" top="0.74803149606299213" bottom="0.74803149606299213" header="0.31496062992125984" footer="0.31496062992125984"/>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5C446-95AD-4F2B-949E-1ED78CFB56D8}">
  <sheetPr>
    <pageSetUpPr fitToPage="1"/>
  </sheetPr>
  <dimension ref="A1:F41"/>
  <sheetViews>
    <sheetView topLeftCell="A8" workbookViewId="0">
      <selection sqref="A1:E42"/>
    </sheetView>
  </sheetViews>
  <sheetFormatPr defaultRowHeight="15"/>
  <cols>
    <col min="1" max="1" width="5.5703125" customWidth="1"/>
    <col min="2" max="2" width="43.85546875" customWidth="1"/>
    <col min="3" max="5" width="18.140625" customWidth="1"/>
  </cols>
  <sheetData>
    <row r="1" spans="1:6">
      <c r="A1" s="123" t="s">
        <v>23</v>
      </c>
      <c r="B1" s="124"/>
      <c r="C1" s="124"/>
      <c r="D1" s="124"/>
      <c r="E1" s="124"/>
    </row>
    <row r="2" spans="1:6">
      <c r="A2" s="276" t="s">
        <v>83</v>
      </c>
      <c r="B2" s="276"/>
      <c r="C2" s="276"/>
      <c r="D2" s="276"/>
      <c r="E2" s="276"/>
    </row>
    <row r="3" spans="1:6" ht="31.5" customHeight="1">
      <c r="A3" s="274" t="s">
        <v>249</v>
      </c>
      <c r="B3" s="274"/>
      <c r="C3" s="274"/>
      <c r="D3" s="274"/>
      <c r="E3" s="274"/>
      <c r="F3" s="8"/>
    </row>
    <row r="4" spans="1:6">
      <c r="A4" s="125"/>
      <c r="B4" s="125"/>
      <c r="C4" s="125"/>
      <c r="D4" s="125"/>
      <c r="E4" s="125"/>
    </row>
    <row r="5" spans="1:6">
      <c r="A5" s="277" t="s">
        <v>6</v>
      </c>
      <c r="B5" s="277"/>
      <c r="C5" s="277"/>
      <c r="D5" s="277"/>
      <c r="E5" s="277"/>
    </row>
    <row r="6" spans="1:6">
      <c r="A6" s="126"/>
      <c r="B6" s="126"/>
      <c r="C6" s="126"/>
      <c r="D6" s="126"/>
      <c r="E6" s="126"/>
    </row>
    <row r="7" spans="1:6">
      <c r="A7" s="277" t="s">
        <v>1</v>
      </c>
      <c r="B7" s="277"/>
      <c r="C7" s="277"/>
      <c r="D7" s="277"/>
      <c r="E7" s="277"/>
    </row>
    <row r="8" spans="1:6" ht="18">
      <c r="A8" s="127"/>
      <c r="B8" s="127"/>
      <c r="C8" s="127"/>
      <c r="D8" s="127"/>
      <c r="E8" s="127"/>
    </row>
    <row r="9" spans="1:6" ht="30">
      <c r="A9" s="112" t="s">
        <v>9</v>
      </c>
      <c r="B9" s="112" t="s">
        <v>5</v>
      </c>
      <c r="C9" s="60" t="s">
        <v>149</v>
      </c>
      <c r="D9" s="60" t="s">
        <v>134</v>
      </c>
      <c r="E9" s="60" t="s">
        <v>146</v>
      </c>
    </row>
    <row r="10" spans="1:6">
      <c r="A10" s="115"/>
      <c r="B10" s="115" t="s">
        <v>0</v>
      </c>
      <c r="C10" s="116">
        <f t="shared" ref="C10" si="0">C11+C13+C15+C17+C20+C22</f>
        <v>2934516</v>
      </c>
      <c r="D10" s="116">
        <f>D11+D13+D15+D17+D20+D22</f>
        <v>336232</v>
      </c>
      <c r="E10" s="116">
        <f>E11+E13+E15+E17+E20+E22</f>
        <v>3270748</v>
      </c>
    </row>
    <row r="11" spans="1:6">
      <c r="A11" s="128">
        <v>1</v>
      </c>
      <c r="B11" s="129" t="s">
        <v>150</v>
      </c>
      <c r="C11" s="116">
        <f t="shared" ref="C11" si="1">C12</f>
        <v>2305000</v>
      </c>
      <c r="D11" s="116">
        <f t="shared" ref="D11:E11" si="2">D12</f>
        <v>291000</v>
      </c>
      <c r="E11" s="116">
        <f t="shared" si="2"/>
        <v>2596000</v>
      </c>
    </row>
    <row r="12" spans="1:6">
      <c r="A12" s="130" t="s">
        <v>48</v>
      </c>
      <c r="B12" s="131" t="s">
        <v>95</v>
      </c>
      <c r="C12" s="132">
        <v>2305000</v>
      </c>
      <c r="D12" s="132">
        <f>291000</f>
        <v>291000</v>
      </c>
      <c r="E12" s="132">
        <f>D12+C12</f>
        <v>2596000</v>
      </c>
    </row>
    <row r="13" spans="1:6">
      <c r="A13" s="128">
        <v>2</v>
      </c>
      <c r="B13" s="133" t="s">
        <v>151</v>
      </c>
      <c r="C13" s="116">
        <f t="shared" ref="C13" si="3">C14</f>
        <v>7697</v>
      </c>
      <c r="D13" s="116">
        <f t="shared" ref="D13:E13" si="4">D14</f>
        <v>2914</v>
      </c>
      <c r="E13" s="116">
        <f t="shared" si="4"/>
        <v>10611</v>
      </c>
    </row>
    <row r="14" spans="1:6">
      <c r="A14" s="130" t="s">
        <v>42</v>
      </c>
      <c r="B14" s="131" t="s">
        <v>90</v>
      </c>
      <c r="C14" s="132">
        <v>7697</v>
      </c>
      <c r="D14" s="132">
        <v>2914</v>
      </c>
      <c r="E14" s="132">
        <f>D14+C14</f>
        <v>10611</v>
      </c>
    </row>
    <row r="15" spans="1:6">
      <c r="A15" s="128">
        <v>3</v>
      </c>
      <c r="B15" s="133" t="s">
        <v>152</v>
      </c>
      <c r="C15" s="116">
        <f t="shared" ref="C15" si="5">C16</f>
        <v>458000</v>
      </c>
      <c r="D15" s="116">
        <f t="shared" ref="D15:E15" si="6">D16</f>
        <v>18000</v>
      </c>
      <c r="E15" s="116">
        <f t="shared" si="6"/>
        <v>476000</v>
      </c>
    </row>
    <row r="16" spans="1:6">
      <c r="A16" s="130" t="s">
        <v>44</v>
      </c>
      <c r="B16" s="131" t="s">
        <v>91</v>
      </c>
      <c r="C16" s="132">
        <v>458000</v>
      </c>
      <c r="D16" s="132">
        <v>18000</v>
      </c>
      <c r="E16" s="132">
        <f>D16+C16</f>
        <v>476000</v>
      </c>
    </row>
    <row r="17" spans="1:5">
      <c r="A17" s="128">
        <v>4</v>
      </c>
      <c r="B17" s="133" t="s">
        <v>153</v>
      </c>
      <c r="C17" s="116">
        <f t="shared" ref="C17" si="7">C18+C19</f>
        <v>160236</v>
      </c>
      <c r="D17" s="116">
        <f>D18+D19</f>
        <v>18613</v>
      </c>
      <c r="E17" s="116">
        <f t="shared" ref="E17" si="8">E18+E19</f>
        <v>178849</v>
      </c>
    </row>
    <row r="18" spans="1:5">
      <c r="A18" s="134" t="s">
        <v>141</v>
      </c>
      <c r="B18" s="131" t="s">
        <v>142</v>
      </c>
      <c r="C18" s="132">
        <v>139000</v>
      </c>
      <c r="D18" s="132">
        <f>800+10113</f>
        <v>10913</v>
      </c>
      <c r="E18" s="132">
        <f>D18+C18</f>
        <v>149913</v>
      </c>
    </row>
    <row r="19" spans="1:5">
      <c r="A19" s="130" t="s">
        <v>40</v>
      </c>
      <c r="B19" s="131" t="s">
        <v>92</v>
      </c>
      <c r="C19" s="132">
        <v>21236</v>
      </c>
      <c r="D19" s="132">
        <f>8955-1255</f>
        <v>7700</v>
      </c>
      <c r="E19" s="132">
        <f>D19+C19</f>
        <v>28936</v>
      </c>
    </row>
    <row r="20" spans="1:5">
      <c r="A20" s="128">
        <v>5</v>
      </c>
      <c r="B20" s="133" t="s">
        <v>154</v>
      </c>
      <c r="C20" s="116">
        <f t="shared" ref="C20" si="9">C21</f>
        <v>2256</v>
      </c>
      <c r="D20" s="116">
        <f t="shared" ref="D20:E20" si="10">D21</f>
        <v>1005</v>
      </c>
      <c r="E20" s="116">
        <f t="shared" si="10"/>
        <v>3261</v>
      </c>
    </row>
    <row r="21" spans="1:5">
      <c r="A21" s="130" t="s">
        <v>47</v>
      </c>
      <c r="B21" s="131" t="s">
        <v>93</v>
      </c>
      <c r="C21" s="132">
        <v>2256</v>
      </c>
      <c r="D21" s="132">
        <v>1005</v>
      </c>
      <c r="E21" s="132">
        <f>D21+C21</f>
        <v>3261</v>
      </c>
    </row>
    <row r="22" spans="1:5" ht="39">
      <c r="A22" s="128">
        <v>6</v>
      </c>
      <c r="B22" s="135" t="s">
        <v>155</v>
      </c>
      <c r="C22" s="116">
        <f t="shared" ref="C22" si="11">C23</f>
        <v>1327</v>
      </c>
      <c r="D22" s="116">
        <f t="shared" ref="D22:E22" si="12">D23</f>
        <v>4700</v>
      </c>
      <c r="E22" s="116">
        <f t="shared" si="12"/>
        <v>6027</v>
      </c>
    </row>
    <row r="23" spans="1:5" ht="26.25">
      <c r="A23" s="136" t="s">
        <v>45</v>
      </c>
      <c r="B23" s="137" t="s">
        <v>94</v>
      </c>
      <c r="C23" s="132">
        <v>1327</v>
      </c>
      <c r="D23" s="132">
        <v>4700</v>
      </c>
      <c r="E23" s="132">
        <f>D23+C23</f>
        <v>6027</v>
      </c>
    </row>
    <row r="24" spans="1:5">
      <c r="A24" s="124"/>
      <c r="B24" s="124"/>
      <c r="C24" s="124"/>
      <c r="D24" s="124"/>
      <c r="E24" s="124"/>
    </row>
    <row r="25" spans="1:5">
      <c r="A25" s="278" t="s">
        <v>12</v>
      </c>
      <c r="B25" s="278"/>
      <c r="C25" s="278"/>
      <c r="D25" s="278"/>
      <c r="E25" s="278"/>
    </row>
    <row r="26" spans="1:5" ht="18">
      <c r="A26" s="127"/>
      <c r="B26" s="127"/>
      <c r="C26" s="127"/>
      <c r="D26" s="127"/>
      <c r="E26" s="127"/>
    </row>
    <row r="27" spans="1:5" ht="30">
      <c r="A27" s="112" t="s">
        <v>9</v>
      </c>
      <c r="B27" s="112" t="s">
        <v>13</v>
      </c>
      <c r="C27" s="60" t="s">
        <v>149</v>
      </c>
      <c r="D27" s="60" t="s">
        <v>134</v>
      </c>
      <c r="E27" s="60" t="s">
        <v>146</v>
      </c>
    </row>
    <row r="28" spans="1:5">
      <c r="A28" s="115"/>
      <c r="B28" s="115" t="s">
        <v>2</v>
      </c>
      <c r="C28" s="116">
        <f t="shared" ref="C28" si="13">C29+C31+C33+C35+C38+C40</f>
        <v>2938516</v>
      </c>
      <c r="D28" s="116">
        <f>D29+D31+D33+D35+D38+D40</f>
        <v>343299</v>
      </c>
      <c r="E28" s="116">
        <f>E29+E31+E33+E35+E38+E40</f>
        <v>3281815</v>
      </c>
    </row>
    <row r="29" spans="1:5">
      <c r="A29" s="128">
        <v>1</v>
      </c>
      <c r="B29" s="129" t="s">
        <v>150</v>
      </c>
      <c r="C29" s="116">
        <f t="shared" ref="C29" si="14">C30</f>
        <v>2305000</v>
      </c>
      <c r="D29" s="116">
        <f t="shared" ref="D29:E29" si="15">D30</f>
        <v>291000</v>
      </c>
      <c r="E29" s="116">
        <f t="shared" si="15"/>
        <v>2596000</v>
      </c>
    </row>
    <row r="30" spans="1:5">
      <c r="A30" s="130" t="s">
        <v>48</v>
      </c>
      <c r="B30" s="131" t="s">
        <v>95</v>
      </c>
      <c r="C30" s="132">
        <v>2305000</v>
      </c>
      <c r="D30" s="132">
        <v>291000</v>
      </c>
      <c r="E30" s="132">
        <f>C30+D30</f>
        <v>2596000</v>
      </c>
    </row>
    <row r="31" spans="1:5">
      <c r="A31" s="128">
        <v>2</v>
      </c>
      <c r="B31" s="133" t="s">
        <v>151</v>
      </c>
      <c r="C31" s="116">
        <f t="shared" ref="C31" si="16">C32</f>
        <v>7697</v>
      </c>
      <c r="D31" s="116">
        <f t="shared" ref="D31:E31" si="17">D32</f>
        <v>2914</v>
      </c>
      <c r="E31" s="116">
        <f t="shared" si="17"/>
        <v>10611</v>
      </c>
    </row>
    <row r="32" spans="1:5">
      <c r="A32" s="130" t="s">
        <v>42</v>
      </c>
      <c r="B32" s="131" t="s">
        <v>90</v>
      </c>
      <c r="C32" s="132">
        <v>7697</v>
      </c>
      <c r="D32" s="132">
        <v>2914</v>
      </c>
      <c r="E32" s="132">
        <f>C32+D32</f>
        <v>10611</v>
      </c>
    </row>
    <row r="33" spans="1:5">
      <c r="A33" s="128">
        <v>3</v>
      </c>
      <c r="B33" s="133" t="s">
        <v>152</v>
      </c>
      <c r="C33" s="116">
        <f t="shared" ref="C33" si="18">C34</f>
        <v>460000</v>
      </c>
      <c r="D33" s="116">
        <f t="shared" ref="D33" si="19">D34</f>
        <v>33925</v>
      </c>
      <c r="E33" s="116">
        <f>E34</f>
        <v>493925</v>
      </c>
    </row>
    <row r="34" spans="1:5">
      <c r="A34" s="130" t="s">
        <v>44</v>
      </c>
      <c r="B34" s="131" t="s">
        <v>91</v>
      </c>
      <c r="C34" s="132">
        <v>460000</v>
      </c>
      <c r="D34" s="132">
        <v>33925</v>
      </c>
      <c r="E34" s="132">
        <f>C34+D34</f>
        <v>493925</v>
      </c>
    </row>
    <row r="35" spans="1:5">
      <c r="A35" s="128">
        <v>4</v>
      </c>
      <c r="B35" s="133" t="s">
        <v>153</v>
      </c>
      <c r="C35" s="116">
        <f t="shared" ref="C35" si="20">C36+C37</f>
        <v>162236</v>
      </c>
      <c r="D35" s="116">
        <f t="shared" ref="D35:E35" si="21">D36+D37</f>
        <v>9755</v>
      </c>
      <c r="E35" s="116">
        <f t="shared" si="21"/>
        <v>171991</v>
      </c>
    </row>
    <row r="36" spans="1:5">
      <c r="A36" s="134" t="s">
        <v>141</v>
      </c>
      <c r="B36" s="131" t="s">
        <v>142</v>
      </c>
      <c r="C36" s="132">
        <v>139000</v>
      </c>
      <c r="D36" s="132">
        <v>800</v>
      </c>
      <c r="E36" s="132">
        <f>C36+D36</f>
        <v>139800</v>
      </c>
    </row>
    <row r="37" spans="1:5">
      <c r="A37" s="130" t="s">
        <v>40</v>
      </c>
      <c r="B37" s="131" t="s">
        <v>92</v>
      </c>
      <c r="C37" s="132">
        <v>23236</v>
      </c>
      <c r="D37" s="132">
        <v>8955</v>
      </c>
      <c r="E37" s="132">
        <f>C37+D37</f>
        <v>32191</v>
      </c>
    </row>
    <row r="38" spans="1:5">
      <c r="A38" s="128">
        <v>5</v>
      </c>
      <c r="B38" s="133" t="s">
        <v>154</v>
      </c>
      <c r="C38" s="116">
        <f t="shared" ref="C38" si="22">C39</f>
        <v>2256</v>
      </c>
      <c r="D38" s="116">
        <f t="shared" ref="D38:E38" si="23">D39</f>
        <v>1005</v>
      </c>
      <c r="E38" s="116">
        <f t="shared" si="23"/>
        <v>3261</v>
      </c>
    </row>
    <row r="39" spans="1:5">
      <c r="A39" s="130" t="s">
        <v>47</v>
      </c>
      <c r="B39" s="131" t="s">
        <v>93</v>
      </c>
      <c r="C39" s="132">
        <v>2256</v>
      </c>
      <c r="D39" s="132">
        <v>1005</v>
      </c>
      <c r="E39" s="132">
        <f>C39+D39</f>
        <v>3261</v>
      </c>
    </row>
    <row r="40" spans="1:5" ht="39">
      <c r="A40" s="128">
        <v>6</v>
      </c>
      <c r="B40" s="135" t="s">
        <v>155</v>
      </c>
      <c r="C40" s="116">
        <f t="shared" ref="C40" si="24">C41</f>
        <v>1327</v>
      </c>
      <c r="D40" s="116">
        <f t="shared" ref="D40:E40" si="25">D41</f>
        <v>4700</v>
      </c>
      <c r="E40" s="116">
        <f t="shared" si="25"/>
        <v>6027</v>
      </c>
    </row>
    <row r="41" spans="1:5" ht="26.25">
      <c r="A41" s="136" t="s">
        <v>45</v>
      </c>
      <c r="B41" s="137" t="s">
        <v>94</v>
      </c>
      <c r="C41" s="132">
        <v>1327</v>
      </c>
      <c r="D41" s="132">
        <v>4700</v>
      </c>
      <c r="E41" s="132">
        <f>C41+D41</f>
        <v>6027</v>
      </c>
    </row>
  </sheetData>
  <mergeCells count="5">
    <mergeCell ref="A2:E2"/>
    <mergeCell ref="A5:E5"/>
    <mergeCell ref="A7:E7"/>
    <mergeCell ref="A25:E25"/>
    <mergeCell ref="A3:E3"/>
  </mergeCells>
  <pageMargins left="0.7" right="0.7" top="0.75" bottom="0.75" header="0.3" footer="0.3"/>
  <pageSetup paperSize="9" scale="8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
  <sheetViews>
    <sheetView zoomScaleNormal="100" workbookViewId="0">
      <selection sqref="A1:D13"/>
    </sheetView>
  </sheetViews>
  <sheetFormatPr defaultRowHeight="15"/>
  <cols>
    <col min="1" max="1" width="39.140625" customWidth="1"/>
    <col min="2" max="4" width="14" customWidth="1"/>
  </cols>
  <sheetData>
    <row r="1" spans="1:4">
      <c r="A1" s="241" t="s">
        <v>23</v>
      </c>
    </row>
    <row r="2" spans="1:4" ht="25.5" customHeight="1">
      <c r="A2" s="279" t="s">
        <v>84</v>
      </c>
      <c r="B2" s="279"/>
      <c r="C2" s="279"/>
      <c r="D2" s="279"/>
    </row>
    <row r="3" spans="1:4" ht="15" customHeight="1">
      <c r="A3" s="274" t="s">
        <v>250</v>
      </c>
      <c r="B3" s="274"/>
      <c r="C3" s="274"/>
      <c r="D3" s="274"/>
    </row>
    <row r="4" spans="1:4" ht="18.75" customHeight="1">
      <c r="A4" s="274"/>
      <c r="B4" s="274"/>
      <c r="C4" s="274"/>
      <c r="D4" s="274"/>
    </row>
    <row r="5" spans="1:4" ht="18.75">
      <c r="A5" s="56"/>
      <c r="B5" s="56"/>
      <c r="C5" s="57"/>
      <c r="D5" s="57"/>
    </row>
    <row r="6" spans="1:4" ht="15.75">
      <c r="A6" s="252" t="s">
        <v>18</v>
      </c>
      <c r="B6" s="280"/>
      <c r="C6" s="280"/>
      <c r="D6" s="280"/>
    </row>
    <row r="7" spans="1:4">
      <c r="A7" s="18"/>
      <c r="B7" s="18"/>
      <c r="C7" s="62"/>
      <c r="D7" s="62"/>
    </row>
    <row r="8" spans="1:4" ht="30">
      <c r="A8" s="59" t="s">
        <v>96</v>
      </c>
      <c r="B8" s="60" t="s">
        <v>156</v>
      </c>
      <c r="C8" s="60" t="s">
        <v>134</v>
      </c>
      <c r="D8" s="60" t="s">
        <v>146</v>
      </c>
    </row>
    <row r="9" spans="1:4" ht="15.75" customHeight="1">
      <c r="A9" s="61" t="s">
        <v>19</v>
      </c>
      <c r="B9" s="132">
        <f t="shared" ref="B9:B11" si="0">B10</f>
        <v>2938516</v>
      </c>
      <c r="C9" s="232">
        <f t="shared" ref="C9:D9" si="1">C10</f>
        <v>343299</v>
      </c>
      <c r="D9" s="233">
        <f t="shared" si="1"/>
        <v>3281815</v>
      </c>
    </row>
    <row r="10" spans="1:4" ht="15.75" customHeight="1">
      <c r="A10" s="11" t="s">
        <v>80</v>
      </c>
      <c r="B10" s="132">
        <f t="shared" si="0"/>
        <v>2938516</v>
      </c>
      <c r="C10" s="232">
        <f t="shared" ref="C10:D10" si="2">C11</f>
        <v>343299</v>
      </c>
      <c r="D10" s="233">
        <f t="shared" si="2"/>
        <v>3281815</v>
      </c>
    </row>
    <row r="11" spans="1:4">
      <c r="A11" s="65" t="s">
        <v>81</v>
      </c>
      <c r="B11" s="132">
        <f t="shared" si="0"/>
        <v>2938516</v>
      </c>
      <c r="C11" s="233">
        <f>C12</f>
        <v>343299</v>
      </c>
      <c r="D11" s="233">
        <f>D12</f>
        <v>3281815</v>
      </c>
    </row>
    <row r="12" spans="1:4">
      <c r="A12" s="65" t="s">
        <v>82</v>
      </c>
      <c r="B12" s="234">
        <v>2938516</v>
      </c>
      <c r="C12" s="233">
        <v>343299</v>
      </c>
      <c r="D12" s="233">
        <f>B12+C12</f>
        <v>3281815</v>
      </c>
    </row>
  </sheetData>
  <mergeCells count="3">
    <mergeCell ref="A2:D2"/>
    <mergeCell ref="A6:D6"/>
    <mergeCell ref="A3:D4"/>
  </mergeCells>
  <pageMargins left="0.70866141732283472" right="0.70866141732283472" top="0.74803149606299213" bottom="0.74803149606299213" header="0.31496062992125984" footer="0.31496062992125984"/>
  <pageSetup paperSize="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47"/>
  <sheetViews>
    <sheetView topLeftCell="A14" workbookViewId="0">
      <selection sqref="A1:H46"/>
    </sheetView>
  </sheetViews>
  <sheetFormatPr defaultRowHeight="15"/>
  <cols>
    <col min="1" max="1" width="7.140625" customWidth="1"/>
    <col min="2" max="2" width="8.42578125" bestFit="1" customWidth="1"/>
    <col min="3" max="3" width="5.42578125" customWidth="1"/>
    <col min="4" max="4" width="25.28515625" customWidth="1"/>
    <col min="5" max="5" width="15.85546875" customWidth="1"/>
    <col min="6" max="6" width="15.7109375" customWidth="1"/>
    <col min="7" max="7" width="14.7109375" customWidth="1"/>
    <col min="8" max="8" width="11.42578125" customWidth="1"/>
  </cols>
  <sheetData>
    <row r="1" spans="1:10">
      <c r="A1" s="13" t="s">
        <v>23</v>
      </c>
    </row>
    <row r="2" spans="1:10">
      <c r="A2" s="287" t="s">
        <v>85</v>
      </c>
      <c r="B2" s="287"/>
      <c r="C2" s="287"/>
      <c r="D2" s="287"/>
      <c r="E2" s="287"/>
      <c r="F2" s="287"/>
      <c r="G2" s="287"/>
      <c r="H2" s="287"/>
    </row>
    <row r="3" spans="1:10" ht="14.25" customHeight="1">
      <c r="A3" s="274" t="s">
        <v>251</v>
      </c>
      <c r="B3" s="274"/>
      <c r="C3" s="274"/>
      <c r="D3" s="274"/>
      <c r="E3" s="274"/>
      <c r="F3" s="274"/>
      <c r="G3" s="274"/>
      <c r="H3" s="274"/>
    </row>
    <row r="4" spans="1:10" ht="32.25" customHeight="1">
      <c r="A4" s="274"/>
      <c r="B4" s="274"/>
      <c r="C4" s="274"/>
      <c r="D4" s="274"/>
      <c r="E4" s="274"/>
      <c r="F4" s="274"/>
      <c r="G4" s="274"/>
      <c r="H4" s="274"/>
    </row>
    <row r="5" spans="1:10">
      <c r="A5" s="6"/>
      <c r="B5" s="6"/>
      <c r="C5" s="6"/>
      <c r="D5" s="6"/>
      <c r="E5" s="6"/>
      <c r="F5" s="6"/>
      <c r="G5" s="6"/>
    </row>
    <row r="6" spans="1:10" ht="18.75" customHeight="1">
      <c r="A6" s="252" t="s">
        <v>157</v>
      </c>
      <c r="B6" s="252"/>
      <c r="C6" s="252"/>
      <c r="D6" s="252"/>
      <c r="E6" s="252"/>
      <c r="F6" s="252"/>
      <c r="G6" s="252"/>
      <c r="H6" s="252"/>
      <c r="I6" s="252"/>
      <c r="J6" s="252"/>
    </row>
    <row r="7" spans="1:10" ht="18.75" customHeight="1">
      <c r="A7" s="18"/>
      <c r="B7" s="18"/>
      <c r="C7" s="18"/>
      <c r="D7" s="18"/>
      <c r="E7" s="18"/>
      <c r="F7" s="62"/>
      <c r="G7" s="62"/>
    </row>
    <row r="8" spans="1:10" ht="30" customHeight="1">
      <c r="A8" s="111" t="s">
        <v>7</v>
      </c>
      <c r="B8" s="112" t="s">
        <v>8</v>
      </c>
      <c r="C8" s="288" t="s">
        <v>34</v>
      </c>
      <c r="D8" s="289"/>
      <c r="E8" s="290"/>
      <c r="F8" s="60" t="s">
        <v>156</v>
      </c>
      <c r="G8" s="60" t="s">
        <v>134</v>
      </c>
      <c r="H8" s="60" t="s">
        <v>146</v>
      </c>
    </row>
    <row r="9" spans="1:10" ht="18.75" customHeight="1">
      <c r="A9" s="113"/>
      <c r="B9" s="114"/>
      <c r="C9" s="291" t="s">
        <v>158</v>
      </c>
      <c r="D9" s="292"/>
      <c r="E9" s="293"/>
      <c r="F9" s="140">
        <v>0</v>
      </c>
      <c r="G9" s="140">
        <v>0</v>
      </c>
      <c r="H9" s="140">
        <v>0</v>
      </c>
    </row>
    <row r="10" spans="1:10" ht="18.75" customHeight="1">
      <c r="A10" s="117">
        <v>8</v>
      </c>
      <c r="B10" s="117"/>
      <c r="C10" s="294" t="s">
        <v>20</v>
      </c>
      <c r="D10" s="295"/>
      <c r="E10" s="296"/>
      <c r="F10" s="141">
        <v>0</v>
      </c>
      <c r="G10" s="141">
        <v>0</v>
      </c>
      <c r="H10" s="141">
        <v>0</v>
      </c>
    </row>
    <row r="11" spans="1:10" ht="18.75" customHeight="1">
      <c r="A11" s="117"/>
      <c r="B11" s="117">
        <v>84</v>
      </c>
      <c r="C11" s="297" t="s">
        <v>159</v>
      </c>
      <c r="D11" s="298"/>
      <c r="E11" s="299"/>
      <c r="F11" s="141">
        <v>0</v>
      </c>
      <c r="G11" s="141">
        <v>0</v>
      </c>
      <c r="H11" s="141">
        <v>0</v>
      </c>
    </row>
    <row r="12" spans="1:10" ht="18.75" customHeight="1">
      <c r="A12" s="117"/>
      <c r="B12" s="117"/>
      <c r="C12" s="291" t="s">
        <v>160</v>
      </c>
      <c r="D12" s="292"/>
      <c r="E12" s="293"/>
      <c r="F12" s="141">
        <v>0</v>
      </c>
      <c r="G12" s="141">
        <v>0</v>
      </c>
      <c r="H12" s="141">
        <v>0</v>
      </c>
    </row>
    <row r="13" spans="1:10" ht="18.75" customHeight="1">
      <c r="A13" s="142">
        <v>5</v>
      </c>
      <c r="B13" s="142"/>
      <c r="C13" s="294" t="s">
        <v>21</v>
      </c>
      <c r="D13" s="295"/>
      <c r="E13" s="296"/>
      <c r="F13" s="143">
        <v>0</v>
      </c>
      <c r="G13" s="141">
        <v>0</v>
      </c>
      <c r="H13" s="141">
        <v>0</v>
      </c>
    </row>
    <row r="14" spans="1:10" ht="18.75" customHeight="1">
      <c r="A14" s="119"/>
      <c r="B14" s="117">
        <v>54</v>
      </c>
      <c r="C14" s="297" t="s">
        <v>161</v>
      </c>
      <c r="D14" s="298"/>
      <c r="E14" s="299"/>
      <c r="F14" s="139">
        <v>0</v>
      </c>
      <c r="G14" s="139">
        <v>0</v>
      </c>
      <c r="H14" s="139">
        <v>0</v>
      </c>
    </row>
    <row r="15" spans="1:10" ht="18.75" customHeight="1">
      <c r="A15" s="76"/>
      <c r="B15" s="76"/>
      <c r="C15" s="76"/>
      <c r="D15" s="13"/>
      <c r="E15" s="13"/>
      <c r="F15" s="67"/>
      <c r="G15" s="67"/>
      <c r="H15" s="67"/>
    </row>
    <row r="16" spans="1:10" ht="18.75" customHeight="1">
      <c r="A16" s="252" t="s">
        <v>162</v>
      </c>
      <c r="B16" s="252"/>
      <c r="C16" s="252"/>
      <c r="D16" s="252"/>
      <c r="E16" s="252"/>
      <c r="F16" s="252"/>
      <c r="G16" s="252"/>
      <c r="H16" s="252"/>
    </row>
    <row r="17" spans="1:11" ht="18.75" customHeight="1">
      <c r="A17" s="19"/>
      <c r="B17" s="19"/>
      <c r="C17" s="19"/>
      <c r="D17" s="19"/>
      <c r="E17" s="19"/>
      <c r="F17" s="19"/>
      <c r="G17" s="19"/>
      <c r="H17" s="19"/>
    </row>
    <row r="18" spans="1:11" ht="30.75" customHeight="1">
      <c r="A18" s="144" t="s">
        <v>9</v>
      </c>
      <c r="B18" s="304" t="s">
        <v>34</v>
      </c>
      <c r="C18" s="304"/>
      <c r="D18" s="304"/>
      <c r="E18" s="304"/>
      <c r="F18" s="60" t="s">
        <v>156</v>
      </c>
      <c r="G18" s="60" t="s">
        <v>134</v>
      </c>
      <c r="H18" s="60" t="s">
        <v>146</v>
      </c>
    </row>
    <row r="19" spans="1:11" ht="18.75" customHeight="1">
      <c r="A19" s="113"/>
      <c r="B19" s="291" t="s">
        <v>158</v>
      </c>
      <c r="C19" s="292"/>
      <c r="D19" s="292"/>
      <c r="E19" s="293"/>
      <c r="F19" s="140">
        <v>0</v>
      </c>
      <c r="G19" s="140">
        <v>0</v>
      </c>
      <c r="H19" s="140">
        <v>0</v>
      </c>
    </row>
    <row r="20" spans="1:11" ht="18.75" customHeight="1">
      <c r="A20" s="117">
        <v>8</v>
      </c>
      <c r="B20" s="294" t="s">
        <v>159</v>
      </c>
      <c r="C20" s="295"/>
      <c r="D20" s="295"/>
      <c r="E20" s="296"/>
      <c r="F20" s="141">
        <v>0</v>
      </c>
      <c r="G20" s="141">
        <v>0</v>
      </c>
      <c r="H20" s="141">
        <v>0</v>
      </c>
    </row>
    <row r="21" spans="1:11" ht="18.75" customHeight="1">
      <c r="A21" s="117"/>
      <c r="B21" s="291" t="s">
        <v>160</v>
      </c>
      <c r="C21" s="292"/>
      <c r="D21" s="292"/>
      <c r="E21" s="293"/>
      <c r="F21" s="143">
        <v>0</v>
      </c>
      <c r="G21" s="141">
        <v>0</v>
      </c>
      <c r="H21" s="141">
        <v>0</v>
      </c>
    </row>
    <row r="22" spans="1:11" ht="18.75" customHeight="1">
      <c r="A22" s="142"/>
      <c r="B22" s="294" t="s">
        <v>21</v>
      </c>
      <c r="C22" s="295"/>
      <c r="D22" s="295"/>
      <c r="E22" s="296"/>
      <c r="F22" s="143">
        <v>0</v>
      </c>
      <c r="G22" s="141">
        <v>0</v>
      </c>
      <c r="H22" s="141">
        <v>0</v>
      </c>
    </row>
    <row r="23" spans="1:11" ht="18.75" customHeight="1">
      <c r="A23" s="145" t="s">
        <v>48</v>
      </c>
      <c r="B23" s="301" t="s">
        <v>95</v>
      </c>
      <c r="C23" s="302"/>
      <c r="D23" s="302"/>
      <c r="E23" s="303"/>
      <c r="F23" s="143">
        <v>0</v>
      </c>
      <c r="G23" s="141">
        <v>0</v>
      </c>
      <c r="H23" s="141">
        <v>0</v>
      </c>
    </row>
    <row r="24" spans="1:11" ht="18.75" customHeight="1">
      <c r="A24" s="145" t="s">
        <v>42</v>
      </c>
      <c r="B24" s="301" t="s">
        <v>90</v>
      </c>
      <c r="C24" s="302"/>
      <c r="D24" s="302"/>
      <c r="E24" s="303"/>
      <c r="F24" s="143">
        <v>0</v>
      </c>
      <c r="G24" s="141">
        <v>0</v>
      </c>
      <c r="H24" s="141">
        <v>0</v>
      </c>
    </row>
    <row r="25" spans="1:11" ht="18.75" customHeight="1">
      <c r="A25" s="145" t="s">
        <v>44</v>
      </c>
      <c r="B25" s="301" t="s">
        <v>91</v>
      </c>
      <c r="C25" s="302"/>
      <c r="D25" s="302"/>
      <c r="E25" s="303"/>
      <c r="F25" s="143">
        <v>0</v>
      </c>
      <c r="G25" s="141">
        <v>0</v>
      </c>
      <c r="H25" s="141">
        <v>0</v>
      </c>
    </row>
    <row r="26" spans="1:11" ht="18.75" customHeight="1">
      <c r="A26" s="145" t="s">
        <v>141</v>
      </c>
      <c r="B26" s="146" t="s">
        <v>142</v>
      </c>
      <c r="C26" s="147"/>
      <c r="D26" s="147"/>
      <c r="E26" s="148"/>
      <c r="F26" s="143">
        <v>0</v>
      </c>
      <c r="G26" s="141">
        <v>0</v>
      </c>
      <c r="H26" s="141">
        <v>0</v>
      </c>
    </row>
    <row r="27" spans="1:11" ht="18.75" customHeight="1">
      <c r="A27" s="145" t="s">
        <v>40</v>
      </c>
      <c r="B27" s="301" t="s">
        <v>92</v>
      </c>
      <c r="C27" s="302"/>
      <c r="D27" s="302"/>
      <c r="E27" s="303"/>
      <c r="F27" s="143">
        <v>0</v>
      </c>
      <c r="G27" s="141">
        <v>0</v>
      </c>
      <c r="H27" s="141">
        <v>0</v>
      </c>
    </row>
    <row r="28" spans="1:11" ht="18.75" customHeight="1">
      <c r="A28" s="145" t="s">
        <v>47</v>
      </c>
      <c r="B28" s="301" t="s">
        <v>93</v>
      </c>
      <c r="C28" s="302"/>
      <c r="D28" s="302"/>
      <c r="E28" s="303"/>
      <c r="F28" s="143">
        <v>0</v>
      </c>
      <c r="G28" s="141">
        <v>0</v>
      </c>
      <c r="H28" s="141">
        <v>0</v>
      </c>
    </row>
    <row r="29" spans="1:11" ht="18.75" customHeight="1">
      <c r="A29" s="145" t="s">
        <v>45</v>
      </c>
      <c r="B29" s="301" t="s">
        <v>94</v>
      </c>
      <c r="C29" s="302"/>
      <c r="D29" s="302"/>
      <c r="E29" s="303"/>
      <c r="F29" s="143">
        <v>0</v>
      </c>
      <c r="G29" s="141">
        <v>0</v>
      </c>
      <c r="H29" s="141">
        <v>0</v>
      </c>
    </row>
    <row r="30" spans="1:11">
      <c r="A30" s="149"/>
      <c r="B30" s="150"/>
      <c r="C30" s="150"/>
      <c r="D30" s="150"/>
      <c r="E30" s="150"/>
      <c r="F30" s="151"/>
      <c r="G30" s="151"/>
      <c r="H30" s="151"/>
    </row>
    <row r="31" spans="1:11" ht="21" customHeight="1">
      <c r="A31" s="287" t="s">
        <v>88</v>
      </c>
      <c r="B31" s="287"/>
      <c r="C31" s="287"/>
      <c r="D31" s="287"/>
      <c r="E31" s="287"/>
      <c r="F31" s="287"/>
      <c r="G31" s="287"/>
      <c r="H31" s="287"/>
      <c r="I31" s="7"/>
      <c r="J31" s="7"/>
      <c r="K31" s="7"/>
    </row>
    <row r="32" spans="1:11" ht="13.5" customHeight="1">
      <c r="A32" s="274" t="s">
        <v>252</v>
      </c>
      <c r="B32" s="274"/>
      <c r="C32" s="274"/>
      <c r="D32" s="274"/>
      <c r="E32" s="274"/>
      <c r="F32" s="274"/>
      <c r="G32" s="274"/>
      <c r="H32" s="274"/>
    </row>
    <row r="33" spans="1:18" ht="21" customHeight="1">
      <c r="A33" s="274"/>
      <c r="B33" s="274"/>
      <c r="C33" s="274"/>
      <c r="D33" s="274"/>
      <c r="E33" s="274"/>
      <c r="F33" s="274"/>
      <c r="G33" s="274"/>
      <c r="H33" s="274"/>
    </row>
    <row r="34" spans="1:18" ht="18" customHeight="1">
      <c r="A34" s="6"/>
      <c r="B34" s="6"/>
      <c r="C34" s="6"/>
      <c r="D34" s="6"/>
      <c r="E34" s="6"/>
      <c r="F34" s="6"/>
      <c r="G34" s="6"/>
    </row>
    <row r="35" spans="1:18" ht="18" customHeight="1">
      <c r="A35" s="252" t="s">
        <v>33</v>
      </c>
      <c r="B35" s="252"/>
      <c r="C35" s="252"/>
      <c r="D35" s="252"/>
      <c r="E35" s="252"/>
      <c r="F35" s="252"/>
      <c r="G35" s="252"/>
      <c r="H35" s="252"/>
      <c r="I35" s="300"/>
      <c r="J35" s="300"/>
      <c r="K35" s="300"/>
      <c r="L35" s="300"/>
      <c r="M35" s="300"/>
      <c r="N35" s="300"/>
      <c r="O35" s="300"/>
      <c r="P35" s="300"/>
      <c r="Q35" s="300"/>
      <c r="R35" s="300"/>
    </row>
    <row r="37" spans="1:18" ht="38.25" customHeight="1">
      <c r="A37" s="262" t="s">
        <v>89</v>
      </c>
      <c r="B37" s="263"/>
      <c r="C37" s="263"/>
      <c r="D37" s="263"/>
      <c r="E37" s="264"/>
      <c r="F37" s="60" t="s">
        <v>156</v>
      </c>
      <c r="G37" s="60" t="s">
        <v>134</v>
      </c>
      <c r="H37" s="60" t="s">
        <v>146</v>
      </c>
    </row>
    <row r="38" spans="1:18" ht="34.5" customHeight="1">
      <c r="A38" s="255" t="s">
        <v>163</v>
      </c>
      <c r="B38" s="256"/>
      <c r="C38" s="256"/>
      <c r="D38" s="256"/>
      <c r="E38" s="257"/>
      <c r="F38" s="47">
        <v>4000</v>
      </c>
      <c r="G38" s="47">
        <f>G39</f>
        <v>7067</v>
      </c>
      <c r="H38" s="47">
        <f>H39</f>
        <v>11067</v>
      </c>
    </row>
    <row r="39" spans="1:18">
      <c r="A39" s="68">
        <v>9</v>
      </c>
      <c r="B39" s="69"/>
      <c r="C39" s="70" t="s">
        <v>129</v>
      </c>
      <c r="D39" s="54"/>
      <c r="E39" s="54"/>
      <c r="F39" s="51">
        <f>F42+F43</f>
        <v>4000</v>
      </c>
      <c r="G39" s="51">
        <f>G40</f>
        <v>7067</v>
      </c>
      <c r="H39" s="51">
        <f>F39+G39</f>
        <v>11067</v>
      </c>
    </row>
    <row r="40" spans="1:18">
      <c r="A40" s="68">
        <v>92</v>
      </c>
      <c r="B40" s="69"/>
      <c r="C40" s="71" t="s">
        <v>130</v>
      </c>
      <c r="D40" s="54"/>
      <c r="E40" s="54"/>
      <c r="F40" s="51">
        <f>F41</f>
        <v>4000</v>
      </c>
      <c r="G40" s="51">
        <f>G41-G45</f>
        <v>7067</v>
      </c>
      <c r="H40" s="51">
        <f>F40+G40</f>
        <v>11067</v>
      </c>
    </row>
    <row r="41" spans="1:18">
      <c r="A41" s="152">
        <v>9221</v>
      </c>
      <c r="B41" s="153"/>
      <c r="C41" s="54" t="s">
        <v>131</v>
      </c>
      <c r="D41" s="54"/>
      <c r="E41" s="54"/>
      <c r="F41" s="154">
        <f>F42+F43</f>
        <v>4000</v>
      </c>
      <c r="G41" s="154">
        <f>G42+G43</f>
        <v>17180</v>
      </c>
      <c r="H41" s="154">
        <f t="shared" ref="H41" si="0">F41+G41</f>
        <v>21180</v>
      </c>
    </row>
    <row r="42" spans="1:18">
      <c r="A42" s="68"/>
      <c r="B42" s="72" t="s">
        <v>44</v>
      </c>
      <c r="C42" s="281" t="s">
        <v>91</v>
      </c>
      <c r="D42" s="282"/>
      <c r="E42" s="283"/>
      <c r="F42" s="51">
        <v>2000</v>
      </c>
      <c r="G42" s="51">
        <v>15925</v>
      </c>
      <c r="H42" s="51">
        <f>G42+F42</f>
        <v>17925</v>
      </c>
    </row>
    <row r="43" spans="1:18">
      <c r="A43" s="68"/>
      <c r="B43" s="72" t="s">
        <v>40</v>
      </c>
      <c r="C43" s="281" t="s">
        <v>92</v>
      </c>
      <c r="D43" s="282"/>
      <c r="E43" s="283"/>
      <c r="F43" s="51">
        <v>2000</v>
      </c>
      <c r="G43" s="51">
        <v>1255</v>
      </c>
      <c r="H43" s="51">
        <f>G43+F43</f>
        <v>3255</v>
      </c>
    </row>
    <row r="44" spans="1:18">
      <c r="A44" s="155">
        <v>9222</v>
      </c>
      <c r="B44" s="153"/>
      <c r="C44" s="156" t="s">
        <v>132</v>
      </c>
      <c r="D44" s="54"/>
      <c r="E44" s="54"/>
      <c r="F44" s="154">
        <v>0</v>
      </c>
      <c r="G44" s="154">
        <v>0</v>
      </c>
      <c r="H44" s="154">
        <f>H45</f>
        <v>10113</v>
      </c>
    </row>
    <row r="45" spans="1:18">
      <c r="A45" s="73"/>
      <c r="B45" s="69" t="s">
        <v>141</v>
      </c>
      <c r="C45" s="284" t="s">
        <v>184</v>
      </c>
      <c r="D45" s="285"/>
      <c r="E45" s="286"/>
      <c r="F45" s="51">
        <v>0</v>
      </c>
      <c r="G45" s="51">
        <v>10113</v>
      </c>
      <c r="H45" s="51">
        <f>G45</f>
        <v>10113</v>
      </c>
    </row>
    <row r="46" spans="1:18" ht="31.5" customHeight="1">
      <c r="A46" s="258" t="s">
        <v>135</v>
      </c>
      <c r="B46" s="259"/>
      <c r="C46" s="259"/>
      <c r="D46" s="259"/>
      <c r="E46" s="259"/>
      <c r="F46" s="30">
        <v>4000</v>
      </c>
      <c r="G46" s="30">
        <f>G39</f>
        <v>7067</v>
      </c>
      <c r="H46" s="30">
        <f>H39</f>
        <v>11067</v>
      </c>
    </row>
    <row r="47" spans="1:18">
      <c r="A47" s="77"/>
      <c r="B47" s="74"/>
      <c r="C47" s="74"/>
      <c r="D47" s="74"/>
      <c r="E47" s="74"/>
      <c r="F47" s="74"/>
      <c r="G47" s="75"/>
      <c r="H47" s="75"/>
    </row>
  </sheetData>
  <mergeCells count="33">
    <mergeCell ref="I6:J6"/>
    <mergeCell ref="I35:R35"/>
    <mergeCell ref="A35:H35"/>
    <mergeCell ref="A32:H33"/>
    <mergeCell ref="B27:E27"/>
    <mergeCell ref="B28:E28"/>
    <mergeCell ref="B29:E29"/>
    <mergeCell ref="B18:E18"/>
    <mergeCell ref="B19:E19"/>
    <mergeCell ref="B20:E20"/>
    <mergeCell ref="B21:E21"/>
    <mergeCell ref="B22:E22"/>
    <mergeCell ref="B23:E23"/>
    <mergeCell ref="B24:E24"/>
    <mergeCell ref="B25:E25"/>
    <mergeCell ref="A2:H2"/>
    <mergeCell ref="A31:H31"/>
    <mergeCell ref="A3:H4"/>
    <mergeCell ref="A6:H6"/>
    <mergeCell ref="C8:E8"/>
    <mergeCell ref="C9:E9"/>
    <mergeCell ref="C10:E10"/>
    <mergeCell ref="C11:E11"/>
    <mergeCell ref="C12:E12"/>
    <mergeCell ref="C13:E13"/>
    <mergeCell ref="C14:E14"/>
    <mergeCell ref="A16:H16"/>
    <mergeCell ref="C42:E42"/>
    <mergeCell ref="C43:E43"/>
    <mergeCell ref="A37:E37"/>
    <mergeCell ref="A38:E38"/>
    <mergeCell ref="A46:E46"/>
    <mergeCell ref="C45:E45"/>
  </mergeCells>
  <pageMargins left="0.7" right="0.7" top="0.75" bottom="0.75" header="0.3" footer="0.3"/>
  <pageSetup paperSize="9" scale="4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I81"/>
  <sheetViews>
    <sheetView topLeftCell="A55" workbookViewId="0">
      <selection sqref="A1:G75"/>
    </sheetView>
  </sheetViews>
  <sheetFormatPr defaultRowHeight="15"/>
  <cols>
    <col min="1" max="1" width="7.42578125" bestFit="1" customWidth="1"/>
    <col min="2" max="2" width="8.42578125" customWidth="1"/>
    <col min="3" max="3" width="4.28515625" customWidth="1"/>
    <col min="4" max="4" width="30" customWidth="1"/>
    <col min="5" max="5" width="18.85546875" customWidth="1"/>
    <col min="6" max="6" width="15.140625" customWidth="1"/>
    <col min="7" max="7" width="16.28515625" customWidth="1"/>
    <col min="9" max="9" width="26.28515625" customWidth="1"/>
  </cols>
  <sheetData>
    <row r="2" spans="1:9" ht="15.75">
      <c r="A2" s="242" t="s">
        <v>22</v>
      </c>
      <c r="B2" s="242"/>
      <c r="C2" s="242"/>
      <c r="D2" s="242"/>
      <c r="E2" s="242"/>
      <c r="F2" s="242"/>
      <c r="G2" s="242"/>
    </row>
    <row r="3" spans="1:9" ht="15.75" customHeight="1">
      <c r="A3" s="287" t="s">
        <v>97</v>
      </c>
      <c r="B3" s="287"/>
      <c r="C3" s="287"/>
      <c r="D3" s="287"/>
      <c r="E3" s="287"/>
      <c r="F3" s="287"/>
      <c r="G3" s="287"/>
    </row>
    <row r="4" spans="1:9" ht="46.5" customHeight="1">
      <c r="A4" s="274" t="s">
        <v>253</v>
      </c>
      <c r="B4" s="274"/>
      <c r="C4" s="274"/>
      <c r="D4" s="274"/>
      <c r="E4" s="274"/>
      <c r="F4" s="274"/>
      <c r="G4" s="274"/>
    </row>
    <row r="5" spans="1:9" ht="13.5" customHeight="1">
      <c r="A5" s="306"/>
      <c r="B5" s="306"/>
      <c r="C5" s="306"/>
      <c r="D5" s="306"/>
      <c r="E5" s="306"/>
      <c r="F5" s="306"/>
      <c r="G5" s="306"/>
    </row>
    <row r="6" spans="1:9">
      <c r="A6" s="18"/>
      <c r="B6" s="18"/>
      <c r="C6" s="18"/>
      <c r="D6" s="18"/>
      <c r="E6" s="18"/>
      <c r="F6" s="62"/>
      <c r="G6" s="78"/>
    </row>
    <row r="7" spans="1:9" ht="29.25" customHeight="1">
      <c r="A7" s="319" t="s">
        <v>24</v>
      </c>
      <c r="B7" s="320"/>
      <c r="C7" s="321"/>
      <c r="D7" s="60" t="s">
        <v>25</v>
      </c>
      <c r="E7" s="60" t="s">
        <v>156</v>
      </c>
      <c r="F7" s="60" t="s">
        <v>134</v>
      </c>
      <c r="G7" s="60" t="s">
        <v>146</v>
      </c>
    </row>
    <row r="8" spans="1:9" ht="28.5" customHeight="1">
      <c r="A8" s="325" t="s">
        <v>50</v>
      </c>
      <c r="B8" s="326"/>
      <c r="C8" s="327"/>
      <c r="D8" s="79" t="s">
        <v>51</v>
      </c>
      <c r="E8" s="235">
        <f>E9+E33+E38+E43+E49+E58</f>
        <v>2938516</v>
      </c>
      <c r="F8" s="235">
        <f>F9+F33+F38+F43+F49+F58</f>
        <v>343299</v>
      </c>
      <c r="G8" s="235">
        <f>G9+G33+G38+G43+G49+G58</f>
        <v>3281815</v>
      </c>
      <c r="I8" s="14"/>
    </row>
    <row r="9" spans="1:9" ht="22.5" customHeight="1">
      <c r="A9" s="322" t="s">
        <v>52</v>
      </c>
      <c r="B9" s="323"/>
      <c r="C9" s="324"/>
      <c r="D9" s="80" t="s">
        <v>53</v>
      </c>
      <c r="E9" s="81">
        <f>E10+E14+E17+E27+E30+E24+E21</f>
        <v>2881057</v>
      </c>
      <c r="F9" s="81">
        <f>F10+F14+F17+F27+F30+F24+F21</f>
        <v>303869</v>
      </c>
      <c r="G9" s="81">
        <f>G10+G14+G17+G27+G30+G24+G21</f>
        <v>3184926</v>
      </c>
      <c r="I9" s="3"/>
    </row>
    <row r="10" spans="1:9" ht="30">
      <c r="A10" s="308" t="s">
        <v>54</v>
      </c>
      <c r="B10" s="309"/>
      <c r="C10" s="310"/>
      <c r="D10" s="82" t="s">
        <v>55</v>
      </c>
      <c r="E10" s="161">
        <f>E11</f>
        <v>2301600</v>
      </c>
      <c r="F10" s="83">
        <f t="shared" ref="F10" si="0">F11</f>
        <v>280000</v>
      </c>
      <c r="G10" s="83">
        <f>E10+F10</f>
        <v>2581600</v>
      </c>
    </row>
    <row r="11" spans="1:9">
      <c r="A11" s="311">
        <v>3</v>
      </c>
      <c r="B11" s="312"/>
      <c r="C11" s="313"/>
      <c r="D11" s="63" t="s">
        <v>14</v>
      </c>
      <c r="E11" s="162">
        <f>SUM(E12+E13)</f>
        <v>2301600</v>
      </c>
      <c r="F11" s="84">
        <f t="shared" ref="F11" si="1">SUM(F12+F13)</f>
        <v>280000</v>
      </c>
      <c r="G11" s="84">
        <f>E11+F11</f>
        <v>2581600</v>
      </c>
    </row>
    <row r="12" spans="1:9">
      <c r="A12" s="85"/>
      <c r="B12" s="314">
        <v>31</v>
      </c>
      <c r="C12" s="315"/>
      <c r="D12" s="87" t="s">
        <v>15</v>
      </c>
      <c r="E12" s="139">
        <v>2222000</v>
      </c>
      <c r="F12" s="64">
        <v>280000</v>
      </c>
      <c r="G12" s="64">
        <f>E12+F12</f>
        <v>2502000</v>
      </c>
    </row>
    <row r="13" spans="1:9" ht="15" customHeight="1">
      <c r="A13" s="85"/>
      <c r="B13" s="314">
        <v>32</v>
      </c>
      <c r="C13" s="315"/>
      <c r="D13" s="87" t="s">
        <v>26</v>
      </c>
      <c r="E13" s="139">
        <f>82800-3200</f>
        <v>79600</v>
      </c>
      <c r="F13" s="64">
        <v>0</v>
      </c>
      <c r="G13" s="64">
        <f>E13+F13</f>
        <v>79600</v>
      </c>
    </row>
    <row r="14" spans="1:9" ht="21" customHeight="1">
      <c r="A14" s="308" t="s">
        <v>56</v>
      </c>
      <c r="B14" s="309"/>
      <c r="C14" s="310"/>
      <c r="D14" s="82" t="s">
        <v>57</v>
      </c>
      <c r="E14" s="163">
        <f t="shared" ref="E14:E15" si="2">E15</f>
        <v>7697</v>
      </c>
      <c r="F14" s="88">
        <f t="shared" ref="F14" si="3">F15</f>
        <v>2914</v>
      </c>
      <c r="G14" s="83">
        <f>E14+F14</f>
        <v>10611</v>
      </c>
    </row>
    <row r="15" spans="1:9" ht="15" customHeight="1">
      <c r="A15" s="311">
        <v>3</v>
      </c>
      <c r="B15" s="312"/>
      <c r="C15" s="313"/>
      <c r="D15" s="63" t="s">
        <v>14</v>
      </c>
      <c r="E15" s="162">
        <f t="shared" si="2"/>
        <v>7697</v>
      </c>
      <c r="F15" s="84">
        <f>F16</f>
        <v>2914</v>
      </c>
      <c r="G15" s="84">
        <f>G16</f>
        <v>10611</v>
      </c>
    </row>
    <row r="16" spans="1:9">
      <c r="A16" s="85"/>
      <c r="B16" s="86">
        <v>32</v>
      </c>
      <c r="C16" s="89"/>
      <c r="D16" s="87" t="s">
        <v>26</v>
      </c>
      <c r="E16" s="139">
        <v>7697</v>
      </c>
      <c r="F16" s="64">
        <v>2914</v>
      </c>
      <c r="G16" s="64">
        <f t="shared" ref="G16:G32" si="4">E16+F16</f>
        <v>10611</v>
      </c>
    </row>
    <row r="17" spans="1:9" ht="32.25" customHeight="1">
      <c r="A17" s="308" t="s">
        <v>58</v>
      </c>
      <c r="B17" s="309"/>
      <c r="C17" s="310"/>
      <c r="D17" s="82" t="s">
        <v>59</v>
      </c>
      <c r="E17" s="161">
        <f>E18</f>
        <v>427850</v>
      </c>
      <c r="F17" s="83">
        <f t="shared" ref="F17" si="5">F18</f>
        <v>13750</v>
      </c>
      <c r="G17" s="83">
        <f t="shared" si="4"/>
        <v>441600</v>
      </c>
    </row>
    <row r="18" spans="1:9">
      <c r="A18" s="311">
        <v>3</v>
      </c>
      <c r="B18" s="312"/>
      <c r="C18" s="313"/>
      <c r="D18" s="63" t="s">
        <v>14</v>
      </c>
      <c r="E18" s="162">
        <f>E19+E20</f>
        <v>427850</v>
      </c>
      <c r="F18" s="84">
        <f t="shared" ref="F18" si="6">F19+F20</f>
        <v>13750</v>
      </c>
      <c r="G18" s="84">
        <f t="shared" si="4"/>
        <v>441600</v>
      </c>
    </row>
    <row r="19" spans="1:9">
      <c r="A19" s="85"/>
      <c r="B19" s="86">
        <v>32</v>
      </c>
      <c r="C19" s="89"/>
      <c r="D19" s="87" t="s">
        <v>26</v>
      </c>
      <c r="E19" s="139">
        <v>425700</v>
      </c>
      <c r="F19" s="64">
        <v>13750</v>
      </c>
      <c r="G19" s="64">
        <f t="shared" si="4"/>
        <v>439450</v>
      </c>
      <c r="I19" s="4"/>
    </row>
    <row r="20" spans="1:9">
      <c r="A20" s="85"/>
      <c r="B20" s="86">
        <v>34</v>
      </c>
      <c r="C20" s="89"/>
      <c r="D20" s="87" t="s">
        <v>49</v>
      </c>
      <c r="E20" s="139">
        <v>2150</v>
      </c>
      <c r="F20" s="64">
        <v>0</v>
      </c>
      <c r="G20" s="64">
        <f t="shared" si="4"/>
        <v>2150</v>
      </c>
    </row>
    <row r="21" spans="1:9" ht="31.5" customHeight="1">
      <c r="A21" s="308" t="s">
        <v>139</v>
      </c>
      <c r="B21" s="309"/>
      <c r="C21" s="310"/>
      <c r="D21" s="82" t="s">
        <v>140</v>
      </c>
      <c r="E21" s="161">
        <f t="shared" ref="E21:E22" si="7">E22</f>
        <v>139000</v>
      </c>
      <c r="F21" s="83">
        <f>F22</f>
        <v>800</v>
      </c>
      <c r="G21" s="83">
        <f t="shared" si="4"/>
        <v>139800</v>
      </c>
    </row>
    <row r="22" spans="1:9">
      <c r="A22" s="311">
        <v>3</v>
      </c>
      <c r="B22" s="312"/>
      <c r="C22" s="313"/>
      <c r="D22" s="63" t="s">
        <v>14</v>
      </c>
      <c r="E22" s="162">
        <f t="shared" si="7"/>
        <v>139000</v>
      </c>
      <c r="F22" s="84">
        <f>F23</f>
        <v>800</v>
      </c>
      <c r="G22" s="84">
        <f t="shared" si="4"/>
        <v>139800</v>
      </c>
    </row>
    <row r="23" spans="1:9">
      <c r="A23" s="316">
        <v>32</v>
      </c>
      <c r="B23" s="317"/>
      <c r="C23" s="318"/>
      <c r="D23" s="87" t="s">
        <v>26</v>
      </c>
      <c r="E23" s="139">
        <v>139000</v>
      </c>
      <c r="F23" s="64">
        <v>800</v>
      </c>
      <c r="G23" s="64">
        <f t="shared" si="4"/>
        <v>139800</v>
      </c>
      <c r="I23" s="3"/>
    </row>
    <row r="24" spans="1:9" ht="30">
      <c r="A24" s="308" t="s">
        <v>73</v>
      </c>
      <c r="B24" s="309"/>
      <c r="C24" s="310"/>
      <c r="D24" s="82" t="s">
        <v>74</v>
      </c>
      <c r="E24" s="161">
        <f t="shared" ref="E24:E25" si="8">E25</f>
        <v>1327</v>
      </c>
      <c r="F24" s="83">
        <f t="shared" ref="F24:F25" si="9">F25</f>
        <v>700</v>
      </c>
      <c r="G24" s="83">
        <f t="shared" si="4"/>
        <v>2027</v>
      </c>
    </row>
    <row r="25" spans="1:9">
      <c r="A25" s="311">
        <v>3</v>
      </c>
      <c r="B25" s="312"/>
      <c r="C25" s="313"/>
      <c r="D25" s="63" t="s">
        <v>14</v>
      </c>
      <c r="E25" s="162">
        <f t="shared" si="8"/>
        <v>1327</v>
      </c>
      <c r="F25" s="84">
        <f t="shared" si="9"/>
        <v>700</v>
      </c>
      <c r="G25" s="84">
        <f t="shared" si="4"/>
        <v>2027</v>
      </c>
    </row>
    <row r="26" spans="1:9">
      <c r="A26" s="85"/>
      <c r="B26" s="86">
        <v>32</v>
      </c>
      <c r="C26" s="89"/>
      <c r="D26" s="87" t="s">
        <v>26</v>
      </c>
      <c r="E26" s="139">
        <v>1327</v>
      </c>
      <c r="F26" s="64">
        <v>700</v>
      </c>
      <c r="G26" s="64">
        <f t="shared" si="4"/>
        <v>2027</v>
      </c>
    </row>
    <row r="27" spans="1:9" ht="30">
      <c r="A27" s="308" t="s">
        <v>60</v>
      </c>
      <c r="B27" s="309"/>
      <c r="C27" s="310"/>
      <c r="D27" s="82" t="s">
        <v>61</v>
      </c>
      <c r="E27" s="161">
        <f t="shared" ref="E27:E28" si="10">E28</f>
        <v>2256</v>
      </c>
      <c r="F27" s="83">
        <f t="shared" ref="F27" si="11">F28</f>
        <v>1005</v>
      </c>
      <c r="G27" s="83">
        <f t="shared" si="4"/>
        <v>3261</v>
      </c>
    </row>
    <row r="28" spans="1:9">
      <c r="A28" s="311">
        <v>3</v>
      </c>
      <c r="B28" s="312"/>
      <c r="C28" s="313"/>
      <c r="D28" s="63" t="s">
        <v>14</v>
      </c>
      <c r="E28" s="162">
        <f t="shared" si="10"/>
        <v>2256</v>
      </c>
      <c r="F28" s="84">
        <f t="shared" ref="F28" si="12">F29</f>
        <v>1005</v>
      </c>
      <c r="G28" s="84">
        <f t="shared" si="4"/>
        <v>3261</v>
      </c>
    </row>
    <row r="29" spans="1:9">
      <c r="A29" s="316">
        <v>32</v>
      </c>
      <c r="B29" s="317"/>
      <c r="C29" s="318"/>
      <c r="D29" s="87" t="s">
        <v>26</v>
      </c>
      <c r="E29" s="132">
        <v>2256</v>
      </c>
      <c r="F29" s="64">
        <v>1005</v>
      </c>
      <c r="G29" s="64">
        <f t="shared" si="4"/>
        <v>3261</v>
      </c>
    </row>
    <row r="30" spans="1:9" ht="24" customHeight="1">
      <c r="A30" s="308" t="s">
        <v>62</v>
      </c>
      <c r="B30" s="309"/>
      <c r="C30" s="310"/>
      <c r="D30" s="82" t="s">
        <v>63</v>
      </c>
      <c r="E30" s="161">
        <f>E31</f>
        <v>1327</v>
      </c>
      <c r="F30" s="83">
        <f t="shared" ref="F30" si="13">F31</f>
        <v>4700</v>
      </c>
      <c r="G30" s="83">
        <f t="shared" si="4"/>
        <v>6027</v>
      </c>
    </row>
    <row r="31" spans="1:9">
      <c r="A31" s="311">
        <v>3</v>
      </c>
      <c r="B31" s="312"/>
      <c r="C31" s="313"/>
      <c r="D31" s="63" t="s">
        <v>14</v>
      </c>
      <c r="E31" s="162">
        <f>E32</f>
        <v>1327</v>
      </c>
      <c r="F31" s="84">
        <f t="shared" ref="F31" si="14">F32</f>
        <v>4700</v>
      </c>
      <c r="G31" s="84">
        <f t="shared" si="4"/>
        <v>6027</v>
      </c>
    </row>
    <row r="32" spans="1:9">
      <c r="A32" s="316">
        <v>32</v>
      </c>
      <c r="B32" s="317"/>
      <c r="C32" s="318"/>
      <c r="D32" s="87" t="s">
        <v>26</v>
      </c>
      <c r="E32" s="138">
        <v>1327</v>
      </c>
      <c r="F32" s="64">
        <v>4700</v>
      </c>
      <c r="G32" s="64">
        <f t="shared" si="4"/>
        <v>6027</v>
      </c>
    </row>
    <row r="33" spans="1:7">
      <c r="A33" s="322" t="s">
        <v>64</v>
      </c>
      <c r="B33" s="323"/>
      <c r="C33" s="324"/>
      <c r="D33" s="80" t="s">
        <v>65</v>
      </c>
      <c r="E33" s="164">
        <f t="shared" ref="E33:E34" si="15">E34</f>
        <v>10050</v>
      </c>
      <c r="F33" s="90">
        <f t="shared" ref="F33:G33" si="16">F34</f>
        <v>350</v>
      </c>
      <c r="G33" s="90">
        <f t="shared" si="16"/>
        <v>10400</v>
      </c>
    </row>
    <row r="34" spans="1:7">
      <c r="A34" s="308" t="s">
        <v>58</v>
      </c>
      <c r="B34" s="309"/>
      <c r="C34" s="310"/>
      <c r="D34" s="82" t="s">
        <v>59</v>
      </c>
      <c r="E34" s="161">
        <f t="shared" si="15"/>
        <v>10050</v>
      </c>
      <c r="F34" s="83">
        <f t="shared" ref="F34" si="17">F35</f>
        <v>350</v>
      </c>
      <c r="G34" s="83">
        <f>E34+F34</f>
        <v>10400</v>
      </c>
    </row>
    <row r="35" spans="1:7" ht="24" customHeight="1">
      <c r="A35" s="311">
        <v>3</v>
      </c>
      <c r="B35" s="312"/>
      <c r="C35" s="313"/>
      <c r="D35" s="63" t="s">
        <v>14</v>
      </c>
      <c r="E35" s="162">
        <f>E36+E37</f>
        <v>10050</v>
      </c>
      <c r="F35" s="84">
        <f t="shared" ref="F35" si="18">F36+F37</f>
        <v>350</v>
      </c>
      <c r="G35" s="84">
        <f>E35+F35</f>
        <v>10400</v>
      </c>
    </row>
    <row r="36" spans="1:7">
      <c r="A36" s="316">
        <v>31</v>
      </c>
      <c r="B36" s="317"/>
      <c r="C36" s="318"/>
      <c r="D36" s="87" t="s">
        <v>15</v>
      </c>
      <c r="E36" s="138">
        <v>6800</v>
      </c>
      <c r="F36" s="64">
        <v>2350</v>
      </c>
      <c r="G36" s="64">
        <f>E36+F36</f>
        <v>9150</v>
      </c>
    </row>
    <row r="37" spans="1:7">
      <c r="A37" s="316">
        <v>32</v>
      </c>
      <c r="B37" s="317"/>
      <c r="C37" s="318"/>
      <c r="D37" s="87" t="s">
        <v>26</v>
      </c>
      <c r="E37" s="138">
        <v>3250</v>
      </c>
      <c r="F37" s="64">
        <v>-2000</v>
      </c>
      <c r="G37" s="64">
        <f>E37+F37</f>
        <v>1250</v>
      </c>
    </row>
    <row r="38" spans="1:7" ht="30">
      <c r="A38" s="322" t="s">
        <v>66</v>
      </c>
      <c r="B38" s="323"/>
      <c r="C38" s="324"/>
      <c r="D38" s="80" t="s">
        <v>67</v>
      </c>
      <c r="E38" s="164">
        <f t="shared" ref="E38:E39" si="19">E39</f>
        <v>0</v>
      </c>
      <c r="F38" s="90">
        <f t="shared" ref="F38:G38" si="20">F39</f>
        <v>0</v>
      </c>
      <c r="G38" s="90">
        <f t="shared" si="20"/>
        <v>0</v>
      </c>
    </row>
    <row r="39" spans="1:7">
      <c r="A39" s="308" t="s">
        <v>58</v>
      </c>
      <c r="B39" s="309"/>
      <c r="C39" s="310"/>
      <c r="D39" s="82" t="s">
        <v>59</v>
      </c>
      <c r="E39" s="161">
        <f t="shared" si="19"/>
        <v>0</v>
      </c>
      <c r="F39" s="83">
        <f t="shared" ref="F39" si="21">F40</f>
        <v>0</v>
      </c>
      <c r="G39" s="83">
        <f>E39+F39</f>
        <v>0</v>
      </c>
    </row>
    <row r="40" spans="1:7" ht="23.25" customHeight="1">
      <c r="A40" s="311">
        <v>3</v>
      </c>
      <c r="B40" s="312"/>
      <c r="C40" s="313"/>
      <c r="D40" s="63" t="s">
        <v>14</v>
      </c>
      <c r="E40" s="162">
        <f t="shared" ref="E40" si="22">E41+E42</f>
        <v>0</v>
      </c>
      <c r="F40" s="84">
        <f>F41+F42</f>
        <v>0</v>
      </c>
      <c r="G40" s="84">
        <f>E40+F40</f>
        <v>0</v>
      </c>
    </row>
    <row r="41" spans="1:7">
      <c r="A41" s="316">
        <v>31</v>
      </c>
      <c r="B41" s="317"/>
      <c r="C41" s="318"/>
      <c r="D41" s="87" t="s">
        <v>15</v>
      </c>
      <c r="E41" s="138">
        <v>0</v>
      </c>
      <c r="F41" s="64">
        <v>0</v>
      </c>
      <c r="G41" s="64">
        <f>E41+F41</f>
        <v>0</v>
      </c>
    </row>
    <row r="42" spans="1:7">
      <c r="A42" s="316">
        <v>32</v>
      </c>
      <c r="B42" s="317"/>
      <c r="C42" s="318"/>
      <c r="D42" s="87" t="s">
        <v>26</v>
      </c>
      <c r="E42" s="138">
        <v>0</v>
      </c>
      <c r="F42" s="64">
        <v>0</v>
      </c>
      <c r="G42" s="64">
        <f>E42+F42</f>
        <v>0</v>
      </c>
    </row>
    <row r="43" spans="1:7">
      <c r="A43" s="322" t="s">
        <v>68</v>
      </c>
      <c r="B43" s="323"/>
      <c r="C43" s="324"/>
      <c r="D43" s="80" t="s">
        <v>69</v>
      </c>
      <c r="E43" s="165">
        <f>E44</f>
        <v>5700</v>
      </c>
      <c r="F43" s="81">
        <f t="shared" ref="F43:G43" si="23">F44</f>
        <v>0</v>
      </c>
      <c r="G43" s="81">
        <f t="shared" si="23"/>
        <v>5700</v>
      </c>
    </row>
    <row r="44" spans="1:7">
      <c r="A44" s="308" t="s">
        <v>58</v>
      </c>
      <c r="B44" s="309"/>
      <c r="C44" s="310"/>
      <c r="D44" s="82" t="s">
        <v>59</v>
      </c>
      <c r="E44" s="161">
        <f>E45</f>
        <v>5700</v>
      </c>
      <c r="F44" s="83">
        <f t="shared" ref="F44" si="24">F45</f>
        <v>0</v>
      </c>
      <c r="G44" s="83">
        <f>E44+F44</f>
        <v>5700</v>
      </c>
    </row>
    <row r="45" spans="1:7">
      <c r="A45" s="328">
        <v>3</v>
      </c>
      <c r="B45" s="329"/>
      <c r="C45" s="330"/>
      <c r="D45" s="63" t="s">
        <v>14</v>
      </c>
      <c r="E45" s="120">
        <f>E46</f>
        <v>5700</v>
      </c>
      <c r="F45" s="91">
        <f t="shared" ref="F45" si="25">F46</f>
        <v>0</v>
      </c>
      <c r="G45" s="84">
        <f>E45+F45</f>
        <v>5700</v>
      </c>
    </row>
    <row r="46" spans="1:7">
      <c r="A46" s="316">
        <v>31</v>
      </c>
      <c r="B46" s="317"/>
      <c r="C46" s="318"/>
      <c r="D46" s="87" t="s">
        <v>15</v>
      </c>
      <c r="E46" s="138">
        <v>5700</v>
      </c>
      <c r="F46" s="64">
        <v>0</v>
      </c>
      <c r="G46" s="64">
        <f>E46+F46</f>
        <v>5700</v>
      </c>
    </row>
    <row r="47" spans="1:7" ht="30">
      <c r="A47" s="311">
        <v>4</v>
      </c>
      <c r="B47" s="312"/>
      <c r="C47" s="313"/>
      <c r="D47" s="63" t="s">
        <v>70</v>
      </c>
      <c r="E47" s="120">
        <v>0</v>
      </c>
      <c r="F47" s="91">
        <v>0</v>
      </c>
      <c r="G47" s="91">
        <v>0</v>
      </c>
    </row>
    <row r="48" spans="1:7" ht="30">
      <c r="A48" s="316">
        <v>42</v>
      </c>
      <c r="B48" s="317"/>
      <c r="C48" s="318"/>
      <c r="D48" s="87" t="s">
        <v>32</v>
      </c>
      <c r="E48" s="138">
        <v>0</v>
      </c>
      <c r="F48" s="64">
        <v>0</v>
      </c>
      <c r="G48" s="64">
        <f>E48+F48</f>
        <v>0</v>
      </c>
    </row>
    <row r="49" spans="1:9" ht="30">
      <c r="A49" s="322" t="s">
        <v>71</v>
      </c>
      <c r="B49" s="323"/>
      <c r="C49" s="324"/>
      <c r="D49" s="80" t="s">
        <v>72</v>
      </c>
      <c r="E49" s="164">
        <f>E50+E53</f>
        <v>22109</v>
      </c>
      <c r="F49" s="90">
        <f t="shared" ref="F49:G49" si="26">F50+F53</f>
        <v>8255</v>
      </c>
      <c r="G49" s="90">
        <f t="shared" si="26"/>
        <v>30364</v>
      </c>
    </row>
    <row r="50" spans="1:9" ht="30">
      <c r="A50" s="308" t="s">
        <v>54</v>
      </c>
      <c r="B50" s="309"/>
      <c r="C50" s="310"/>
      <c r="D50" s="82" t="s">
        <v>55</v>
      </c>
      <c r="E50" s="83">
        <f>E51</f>
        <v>200</v>
      </c>
      <c r="F50" s="83">
        <f t="shared" ref="F50" si="27">F51</f>
        <v>0</v>
      </c>
      <c r="G50" s="83">
        <f t="shared" ref="G50:G57" si="28">E50+F50</f>
        <v>200</v>
      </c>
    </row>
    <row r="51" spans="1:9">
      <c r="A51" s="311">
        <v>3</v>
      </c>
      <c r="B51" s="312"/>
      <c r="C51" s="313"/>
      <c r="D51" s="63" t="s">
        <v>14</v>
      </c>
      <c r="E51" s="84">
        <f>E52</f>
        <v>200</v>
      </c>
      <c r="F51" s="84">
        <f t="shared" ref="F51" si="29">F52</f>
        <v>0</v>
      </c>
      <c r="G51" s="84">
        <f t="shared" si="28"/>
        <v>200</v>
      </c>
    </row>
    <row r="52" spans="1:9">
      <c r="A52" s="316">
        <v>32</v>
      </c>
      <c r="B52" s="317"/>
      <c r="C52" s="318"/>
      <c r="D52" s="87" t="s">
        <v>26</v>
      </c>
      <c r="E52" s="64">
        <v>200</v>
      </c>
      <c r="F52" s="64">
        <v>0</v>
      </c>
      <c r="G52" s="64">
        <f t="shared" si="28"/>
        <v>200</v>
      </c>
    </row>
    <row r="53" spans="1:9" ht="30">
      <c r="A53" s="308" t="s">
        <v>73</v>
      </c>
      <c r="B53" s="309"/>
      <c r="C53" s="310"/>
      <c r="D53" s="82" t="s">
        <v>74</v>
      </c>
      <c r="E53" s="88">
        <f>E54+E56</f>
        <v>21909</v>
      </c>
      <c r="F53" s="88">
        <f t="shared" ref="F53" si="30">F54+F56</f>
        <v>8255</v>
      </c>
      <c r="G53" s="83">
        <f t="shared" si="28"/>
        <v>30164</v>
      </c>
      <c r="I53" s="3"/>
    </row>
    <row r="54" spans="1:9">
      <c r="A54" s="311">
        <v>3</v>
      </c>
      <c r="B54" s="312"/>
      <c r="C54" s="313"/>
      <c r="D54" s="63" t="s">
        <v>14</v>
      </c>
      <c r="E54" s="84">
        <f>E55</f>
        <v>12000</v>
      </c>
      <c r="F54" s="84">
        <f t="shared" ref="F54" si="31">F55</f>
        <v>7255</v>
      </c>
      <c r="G54" s="84">
        <f t="shared" si="28"/>
        <v>19255</v>
      </c>
      <c r="I54" s="3"/>
    </row>
    <row r="55" spans="1:9" ht="24.75" customHeight="1">
      <c r="A55" s="316">
        <v>32</v>
      </c>
      <c r="B55" s="317"/>
      <c r="C55" s="318"/>
      <c r="D55" s="87" t="s">
        <v>26</v>
      </c>
      <c r="E55" s="64">
        <v>12000</v>
      </c>
      <c r="F55" s="64">
        <v>7255</v>
      </c>
      <c r="G55" s="64">
        <f t="shared" si="28"/>
        <v>19255</v>
      </c>
    </row>
    <row r="56" spans="1:9" ht="30">
      <c r="A56" s="311">
        <v>4</v>
      </c>
      <c r="B56" s="312"/>
      <c r="C56" s="313"/>
      <c r="D56" s="63" t="s">
        <v>70</v>
      </c>
      <c r="E56" s="91">
        <f>E57</f>
        <v>9909</v>
      </c>
      <c r="F56" s="91">
        <f t="shared" ref="F56" si="32">F57</f>
        <v>1000</v>
      </c>
      <c r="G56" s="84">
        <f t="shared" si="28"/>
        <v>10909</v>
      </c>
    </row>
    <row r="57" spans="1:9" ht="30">
      <c r="A57" s="316">
        <v>42</v>
      </c>
      <c r="B57" s="317"/>
      <c r="C57" s="318"/>
      <c r="D57" s="87" t="s">
        <v>32</v>
      </c>
      <c r="E57" s="64">
        <v>9909</v>
      </c>
      <c r="F57" s="64">
        <v>1000</v>
      </c>
      <c r="G57" s="64">
        <f t="shared" si="28"/>
        <v>10909</v>
      </c>
    </row>
    <row r="58" spans="1:9">
      <c r="A58" s="322" t="s">
        <v>75</v>
      </c>
      <c r="B58" s="323"/>
      <c r="C58" s="324"/>
      <c r="D58" s="80" t="s">
        <v>76</v>
      </c>
      <c r="E58" s="81">
        <f>E59+E63+E66+E70+E73</f>
        <v>19600</v>
      </c>
      <c r="F58" s="81">
        <f>F59+F63+F66+F70+F73</f>
        <v>30825</v>
      </c>
      <c r="G58" s="81">
        <f>G59+G63+G66+G70+G73</f>
        <v>50425</v>
      </c>
    </row>
    <row r="59" spans="1:9" ht="30">
      <c r="A59" s="308" t="s">
        <v>54</v>
      </c>
      <c r="B59" s="309"/>
      <c r="C59" s="310"/>
      <c r="D59" s="82" t="s">
        <v>55</v>
      </c>
      <c r="E59" s="83">
        <f>E60</f>
        <v>3200</v>
      </c>
      <c r="F59" s="83">
        <f>F60</f>
        <v>11000</v>
      </c>
      <c r="G59" s="83">
        <f t="shared" ref="G59:G75" si="33">E59+F59</f>
        <v>14200</v>
      </c>
    </row>
    <row r="60" spans="1:9" ht="30">
      <c r="A60" s="311">
        <v>4</v>
      </c>
      <c r="B60" s="312"/>
      <c r="C60" s="313"/>
      <c r="D60" s="63" t="s">
        <v>16</v>
      </c>
      <c r="E60" s="84">
        <f>E62</f>
        <v>3200</v>
      </c>
      <c r="F60" s="84">
        <f>F61+F62</f>
        <v>11000</v>
      </c>
      <c r="G60" s="84">
        <f t="shared" si="33"/>
        <v>14200</v>
      </c>
    </row>
    <row r="61" spans="1:9" ht="45">
      <c r="A61" s="316">
        <v>41</v>
      </c>
      <c r="B61" s="317"/>
      <c r="C61" s="318"/>
      <c r="D61" s="87" t="s">
        <v>17</v>
      </c>
      <c r="E61" s="138">
        <v>0</v>
      </c>
      <c r="F61" s="64">
        <v>0</v>
      </c>
      <c r="G61" s="66">
        <f t="shared" si="33"/>
        <v>0</v>
      </c>
    </row>
    <row r="62" spans="1:9" ht="25.5">
      <c r="A62" s="316">
        <v>42</v>
      </c>
      <c r="B62" s="317"/>
      <c r="C62" s="318"/>
      <c r="D62" s="122" t="s">
        <v>32</v>
      </c>
      <c r="E62" s="138">
        <v>3200</v>
      </c>
      <c r="F62" s="138">
        <v>11000</v>
      </c>
      <c r="G62" s="139">
        <f>E62+F62</f>
        <v>14200</v>
      </c>
      <c r="H62" s="167"/>
      <c r="I62" s="167"/>
    </row>
    <row r="63" spans="1:9">
      <c r="A63" s="308" t="s">
        <v>56</v>
      </c>
      <c r="B63" s="309"/>
      <c r="C63" s="310"/>
      <c r="D63" s="82" t="s">
        <v>77</v>
      </c>
      <c r="E63" s="83">
        <v>0</v>
      </c>
      <c r="F63" s="83">
        <v>0</v>
      </c>
      <c r="G63" s="166">
        <f t="shared" si="33"/>
        <v>0</v>
      </c>
    </row>
    <row r="64" spans="1:9" ht="30">
      <c r="A64" s="311">
        <v>4</v>
      </c>
      <c r="B64" s="312"/>
      <c r="C64" s="313"/>
      <c r="D64" s="63" t="s">
        <v>16</v>
      </c>
      <c r="E64" s="84">
        <v>0</v>
      </c>
      <c r="F64" s="84">
        <v>0</v>
      </c>
      <c r="G64" s="84">
        <f t="shared" si="33"/>
        <v>0</v>
      </c>
    </row>
    <row r="65" spans="1:7" ht="30">
      <c r="A65" s="316">
        <v>42</v>
      </c>
      <c r="B65" s="317"/>
      <c r="C65" s="318"/>
      <c r="D65" s="87" t="s">
        <v>32</v>
      </c>
      <c r="E65" s="64">
        <v>0</v>
      </c>
      <c r="F65" s="64">
        <v>0</v>
      </c>
      <c r="G65" s="64">
        <f t="shared" si="33"/>
        <v>0</v>
      </c>
    </row>
    <row r="66" spans="1:7">
      <c r="A66" s="308" t="s">
        <v>58</v>
      </c>
      <c r="B66" s="309"/>
      <c r="C66" s="310"/>
      <c r="D66" s="82" t="s">
        <v>77</v>
      </c>
      <c r="E66" s="83">
        <f>E67</f>
        <v>16400</v>
      </c>
      <c r="F66" s="83">
        <f t="shared" ref="F66" si="34">F67</f>
        <v>19825</v>
      </c>
      <c r="G66" s="83">
        <f t="shared" si="33"/>
        <v>36225</v>
      </c>
    </row>
    <row r="67" spans="1:7" ht="30">
      <c r="A67" s="311">
        <v>4</v>
      </c>
      <c r="B67" s="312"/>
      <c r="C67" s="313"/>
      <c r="D67" s="63" t="s">
        <v>16</v>
      </c>
      <c r="E67" s="84">
        <f>E69</f>
        <v>16400</v>
      </c>
      <c r="F67" s="84">
        <f t="shared" ref="F67" si="35">F69</f>
        <v>19825</v>
      </c>
      <c r="G67" s="84">
        <f t="shared" si="33"/>
        <v>36225</v>
      </c>
    </row>
    <row r="68" spans="1:7" ht="45">
      <c r="A68" s="316">
        <v>41</v>
      </c>
      <c r="B68" s="317"/>
      <c r="C68" s="318"/>
      <c r="D68" s="87" t="s">
        <v>17</v>
      </c>
      <c r="E68" s="64">
        <v>0</v>
      </c>
      <c r="F68" s="64">
        <v>0</v>
      </c>
      <c r="G68" s="64">
        <f t="shared" si="33"/>
        <v>0</v>
      </c>
    </row>
    <row r="69" spans="1:7" ht="30">
      <c r="A69" s="316">
        <v>42</v>
      </c>
      <c r="B69" s="317"/>
      <c r="C69" s="318"/>
      <c r="D69" s="87" t="s">
        <v>32</v>
      </c>
      <c r="E69" s="64">
        <v>16400</v>
      </c>
      <c r="F69" s="64">
        <v>19825</v>
      </c>
      <c r="G69" s="64">
        <f t="shared" si="33"/>
        <v>36225</v>
      </c>
    </row>
    <row r="70" spans="1:7" ht="30">
      <c r="A70" s="308" t="s">
        <v>60</v>
      </c>
      <c r="B70" s="309"/>
      <c r="C70" s="310"/>
      <c r="D70" s="82" t="s">
        <v>78</v>
      </c>
      <c r="E70" s="83">
        <v>0</v>
      </c>
      <c r="F70" s="83">
        <f>F71</f>
        <v>0</v>
      </c>
      <c r="G70" s="83">
        <f t="shared" si="33"/>
        <v>0</v>
      </c>
    </row>
    <row r="71" spans="1:7" ht="30">
      <c r="A71" s="311">
        <v>4</v>
      </c>
      <c r="B71" s="312"/>
      <c r="C71" s="313"/>
      <c r="D71" s="63" t="s">
        <v>16</v>
      </c>
      <c r="E71" s="84">
        <v>0</v>
      </c>
      <c r="F71" s="84">
        <f>F72</f>
        <v>0</v>
      </c>
      <c r="G71" s="84">
        <f t="shared" si="33"/>
        <v>0</v>
      </c>
    </row>
    <row r="72" spans="1:7" ht="30">
      <c r="A72" s="316">
        <v>42</v>
      </c>
      <c r="B72" s="317"/>
      <c r="C72" s="318"/>
      <c r="D72" s="87" t="s">
        <v>32</v>
      </c>
      <c r="E72" s="64">
        <v>0</v>
      </c>
      <c r="F72" s="64">
        <v>0</v>
      </c>
      <c r="G72" s="64">
        <f t="shared" si="33"/>
        <v>0</v>
      </c>
    </row>
    <row r="73" spans="1:7" ht="30">
      <c r="A73" s="308" t="s">
        <v>62</v>
      </c>
      <c r="B73" s="309"/>
      <c r="C73" s="310"/>
      <c r="D73" s="82" t="s">
        <v>79</v>
      </c>
      <c r="E73" s="83">
        <v>0</v>
      </c>
      <c r="F73" s="83">
        <f>F74</f>
        <v>0</v>
      </c>
      <c r="G73" s="83">
        <f t="shared" si="33"/>
        <v>0</v>
      </c>
    </row>
    <row r="74" spans="1:7" ht="30">
      <c r="A74" s="311">
        <v>4</v>
      </c>
      <c r="B74" s="312"/>
      <c r="C74" s="313"/>
      <c r="D74" s="63" t="s">
        <v>16</v>
      </c>
      <c r="E74" s="84">
        <v>0</v>
      </c>
      <c r="F74" s="84">
        <f>F75</f>
        <v>0</v>
      </c>
      <c r="G74" s="84">
        <f t="shared" si="33"/>
        <v>0</v>
      </c>
    </row>
    <row r="75" spans="1:7" ht="30">
      <c r="A75" s="316">
        <v>42</v>
      </c>
      <c r="B75" s="317"/>
      <c r="C75" s="318"/>
      <c r="D75" s="87" t="s">
        <v>32</v>
      </c>
      <c r="E75" s="64">
        <v>0</v>
      </c>
      <c r="F75" s="64">
        <v>0</v>
      </c>
      <c r="G75" s="64">
        <f t="shared" si="33"/>
        <v>0</v>
      </c>
    </row>
    <row r="77" spans="1:7" ht="15.75">
      <c r="B77" s="5"/>
      <c r="C77" s="5"/>
      <c r="D77" s="5"/>
    </row>
    <row r="78" spans="1:7" ht="15.75">
      <c r="A78" s="307"/>
      <c r="B78" s="307"/>
      <c r="C78" s="307"/>
      <c r="D78" s="307"/>
    </row>
    <row r="79" spans="1:7" ht="15.75">
      <c r="A79" s="307"/>
      <c r="B79" s="307"/>
      <c r="C79" s="307"/>
      <c r="D79" s="307"/>
    </row>
    <row r="80" spans="1:7" ht="15.75">
      <c r="E80" s="305"/>
      <c r="F80" s="305"/>
      <c r="G80" s="305"/>
    </row>
    <row r="81" spans="5:7" ht="15.75">
      <c r="E81" s="305"/>
      <c r="F81" s="305"/>
      <c r="G81" s="305"/>
    </row>
  </sheetData>
  <mergeCells count="73">
    <mergeCell ref="A53:C53"/>
    <mergeCell ref="A54:C54"/>
    <mergeCell ref="A55:C55"/>
    <mergeCell ref="A56:C56"/>
    <mergeCell ref="A57:C57"/>
    <mergeCell ref="A60:C60"/>
    <mergeCell ref="A61:C61"/>
    <mergeCell ref="A71:C71"/>
    <mergeCell ref="A59:C59"/>
    <mergeCell ref="A58:C58"/>
    <mergeCell ref="A63:C63"/>
    <mergeCell ref="A64:C64"/>
    <mergeCell ref="A65:C65"/>
    <mergeCell ref="A62:C62"/>
    <mergeCell ref="A72:C72"/>
    <mergeCell ref="A73:C73"/>
    <mergeCell ref="A74:C74"/>
    <mergeCell ref="A75:C75"/>
    <mergeCell ref="A66:C66"/>
    <mergeCell ref="A67:C67"/>
    <mergeCell ref="A68:C68"/>
    <mergeCell ref="A69:C69"/>
    <mergeCell ref="A70:C70"/>
    <mergeCell ref="A50:C50"/>
    <mergeCell ref="A51:C51"/>
    <mergeCell ref="A52:C52"/>
    <mergeCell ref="A44:C44"/>
    <mergeCell ref="A45:C45"/>
    <mergeCell ref="A46:C46"/>
    <mergeCell ref="A47:C47"/>
    <mergeCell ref="A48:C48"/>
    <mergeCell ref="A49:C49"/>
    <mergeCell ref="A40:C40"/>
    <mergeCell ref="A41:C41"/>
    <mergeCell ref="A42:C42"/>
    <mergeCell ref="A43:C43"/>
    <mergeCell ref="A36:C36"/>
    <mergeCell ref="A37:C37"/>
    <mergeCell ref="A38:C38"/>
    <mergeCell ref="A39:C39"/>
    <mergeCell ref="A7:C7"/>
    <mergeCell ref="A9:C9"/>
    <mergeCell ref="A32:C32"/>
    <mergeCell ref="A33:C33"/>
    <mergeCell ref="A24:C24"/>
    <mergeCell ref="A25:C25"/>
    <mergeCell ref="A8:C8"/>
    <mergeCell ref="A21:C21"/>
    <mergeCell ref="A22:C22"/>
    <mergeCell ref="A23:C23"/>
    <mergeCell ref="A34:C34"/>
    <mergeCell ref="A35:C35"/>
    <mergeCell ref="A27:C27"/>
    <mergeCell ref="A28:C28"/>
    <mergeCell ref="A29:C29"/>
    <mergeCell ref="A30:C30"/>
    <mergeCell ref="A31:C31"/>
    <mergeCell ref="A2:G2"/>
    <mergeCell ref="E80:G80"/>
    <mergeCell ref="E81:G81"/>
    <mergeCell ref="A3:G3"/>
    <mergeCell ref="A4:G4"/>
    <mergeCell ref="A5:G5"/>
    <mergeCell ref="A78:D78"/>
    <mergeCell ref="A79:D79"/>
    <mergeCell ref="A10:C10"/>
    <mergeCell ref="A11:C11"/>
    <mergeCell ref="B12:C12"/>
    <mergeCell ref="B13:C13"/>
    <mergeCell ref="A18:C18"/>
    <mergeCell ref="A14:C14"/>
    <mergeCell ref="A15:C15"/>
    <mergeCell ref="A17:C17"/>
  </mergeCells>
  <pageMargins left="0.70866141732283472" right="0.70866141732283472" top="0.74803149606299213" bottom="0.74803149606299213" header="0.31496062992125984" footer="0.31496062992125984"/>
  <pageSetup paperSize="9" scale="64" fitToHeight="0" orientation="portrait" r:id="rId1"/>
  <headerFooter>
    <oddFooter>Stranica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5"/>
  <sheetViews>
    <sheetView topLeftCell="A53" zoomScaleNormal="100" workbookViewId="0">
      <selection sqref="A1:A75"/>
    </sheetView>
  </sheetViews>
  <sheetFormatPr defaultRowHeight="15"/>
  <cols>
    <col min="1" max="1" width="105" style="202" customWidth="1"/>
    <col min="9" max="9" width="12" customWidth="1"/>
  </cols>
  <sheetData>
    <row r="1" spans="1:9">
      <c r="A1" s="189" t="s">
        <v>101</v>
      </c>
      <c r="B1" s="170"/>
      <c r="C1" s="170"/>
      <c r="D1" s="170"/>
      <c r="E1" s="170"/>
      <c r="F1" s="170"/>
      <c r="G1" s="170"/>
      <c r="H1" s="170"/>
      <c r="I1" s="170"/>
    </row>
    <row r="2" spans="1:9" ht="15.75">
      <c r="A2" s="190"/>
      <c r="B2" s="107"/>
      <c r="C2" s="107"/>
      <c r="D2" s="107"/>
      <c r="E2" s="107"/>
      <c r="F2" s="107"/>
      <c r="G2" s="107"/>
      <c r="H2" s="107"/>
      <c r="I2" s="107"/>
    </row>
    <row r="3" spans="1:9" ht="29.25" customHeight="1">
      <c r="A3" s="191" t="s">
        <v>254</v>
      </c>
      <c r="B3" s="157"/>
      <c r="C3" s="157"/>
      <c r="D3" s="157"/>
      <c r="E3" s="157"/>
      <c r="F3" s="157"/>
      <c r="G3" s="157"/>
      <c r="H3" s="157"/>
      <c r="I3" s="157"/>
    </row>
    <row r="4" spans="1:9" ht="15" customHeight="1">
      <c r="A4" s="192" t="s">
        <v>216</v>
      </c>
      <c r="B4" s="157"/>
      <c r="C4" s="157"/>
      <c r="D4" s="157"/>
      <c r="E4" s="157"/>
      <c r="F4" s="157"/>
      <c r="G4" s="157"/>
      <c r="H4" s="157"/>
      <c r="I4" s="157"/>
    </row>
    <row r="5" spans="1:9" ht="15.75">
      <c r="A5" s="190"/>
      <c r="B5" s="107"/>
      <c r="C5" s="107"/>
      <c r="D5" s="107"/>
      <c r="E5" s="107"/>
      <c r="F5" s="107"/>
      <c r="G5" s="107"/>
      <c r="H5" s="107"/>
      <c r="I5" s="107"/>
    </row>
    <row r="6" spans="1:9" ht="15.75">
      <c r="A6" s="190" t="s">
        <v>191</v>
      </c>
      <c r="B6" s="92"/>
      <c r="C6" s="92"/>
      <c r="D6" s="92"/>
      <c r="E6" s="92"/>
      <c r="F6" s="92"/>
      <c r="G6" s="92"/>
      <c r="H6" s="92"/>
      <c r="I6" s="92"/>
    </row>
    <row r="7" spans="1:9" ht="15.75">
      <c r="A7" s="193"/>
    </row>
    <row r="8" spans="1:9" s="181" customFormat="1" ht="122.25" customHeight="1">
      <c r="A8" s="175" t="s">
        <v>218</v>
      </c>
      <c r="B8" s="169"/>
      <c r="C8" s="169"/>
      <c r="D8" s="169"/>
      <c r="E8" s="169"/>
      <c r="F8" s="169"/>
      <c r="G8" s="169"/>
      <c r="H8" s="169"/>
      <c r="I8" s="169"/>
    </row>
    <row r="9" spans="1:9" s="181" customFormat="1" ht="21" customHeight="1">
      <c r="A9" s="175"/>
      <c r="B9" s="169"/>
      <c r="C9" s="169"/>
      <c r="D9" s="169"/>
      <c r="E9" s="169"/>
      <c r="F9" s="169"/>
      <c r="G9" s="169"/>
      <c r="H9" s="169"/>
      <c r="I9" s="169"/>
    </row>
    <row r="10" spans="1:9" s="183" customFormat="1" ht="21" customHeight="1">
      <c r="A10" s="194" t="s">
        <v>181</v>
      </c>
      <c r="B10" s="182"/>
      <c r="C10" s="182"/>
      <c r="D10" s="182"/>
      <c r="E10" s="182"/>
      <c r="F10" s="182"/>
      <c r="G10" s="182"/>
      <c r="H10" s="182"/>
      <c r="I10" s="182"/>
    </row>
    <row r="11" spans="1:9" s="183" customFormat="1" ht="21" customHeight="1">
      <c r="A11" s="195"/>
      <c r="B11" s="182"/>
      <c r="C11" s="182"/>
      <c r="D11" s="182"/>
      <c r="E11" s="182"/>
      <c r="F11" s="182"/>
      <c r="G11" s="182"/>
      <c r="H11" s="182"/>
      <c r="I11" s="182"/>
    </row>
    <row r="12" spans="1:9" s="183" customFormat="1" ht="60.75" customHeight="1">
      <c r="A12" s="175" t="s">
        <v>219</v>
      </c>
      <c r="B12" s="180"/>
      <c r="C12" s="180"/>
      <c r="D12" s="180"/>
      <c r="E12" s="180"/>
      <c r="F12" s="180"/>
      <c r="G12" s="180"/>
      <c r="H12" s="180"/>
      <c r="I12" s="180"/>
    </row>
    <row r="13" spans="1:9" s="183" customFormat="1" ht="30" customHeight="1">
      <c r="A13" s="196" t="s">
        <v>220</v>
      </c>
      <c r="B13" s="184"/>
      <c r="C13" s="184"/>
      <c r="D13" s="184"/>
      <c r="E13" s="184"/>
      <c r="F13" s="184"/>
      <c r="G13" s="184"/>
      <c r="H13" s="184"/>
      <c r="I13" s="184"/>
    </row>
    <row r="14" spans="1:9" s="183" customFormat="1" ht="21" customHeight="1">
      <c r="A14" s="196"/>
      <c r="B14" s="184"/>
      <c r="C14" s="184"/>
      <c r="D14" s="184"/>
      <c r="E14" s="184"/>
      <c r="F14" s="184"/>
      <c r="G14" s="184"/>
      <c r="H14" s="184"/>
      <c r="I14" s="184"/>
    </row>
    <row r="15" spans="1:9" s="183" customFormat="1" ht="21" customHeight="1">
      <c r="A15" s="158" t="s">
        <v>221</v>
      </c>
      <c r="B15" s="179"/>
      <c r="C15" s="179"/>
      <c r="D15" s="179"/>
      <c r="E15" s="179"/>
      <c r="F15" s="179"/>
      <c r="G15" s="179"/>
      <c r="H15" s="179"/>
      <c r="I15" s="179"/>
    </row>
    <row r="16" spans="1:9" s="183" customFormat="1" ht="21" customHeight="1">
      <c r="A16" s="158"/>
      <c r="B16" s="179"/>
      <c r="C16" s="179"/>
      <c r="D16" s="179"/>
      <c r="E16" s="179"/>
      <c r="F16" s="179"/>
      <c r="G16" s="179"/>
      <c r="H16" s="179"/>
      <c r="I16" s="179"/>
    </row>
    <row r="17" spans="1:10" s="183" customFormat="1" ht="60.75" customHeight="1">
      <c r="A17" s="158" t="s">
        <v>192</v>
      </c>
      <c r="B17" s="179"/>
      <c r="C17" s="179"/>
      <c r="D17" s="179"/>
      <c r="E17" s="179"/>
      <c r="F17" s="179"/>
      <c r="G17" s="179"/>
      <c r="H17" s="179"/>
      <c r="I17" s="179"/>
    </row>
    <row r="18" spans="1:10" s="183" customFormat="1" ht="28.5" customHeight="1">
      <c r="A18" s="158" t="s">
        <v>193</v>
      </c>
      <c r="B18" s="179"/>
      <c r="C18" s="179"/>
      <c r="D18" s="179"/>
      <c r="E18" s="179"/>
      <c r="F18" s="179"/>
      <c r="G18" s="179"/>
      <c r="H18" s="179"/>
      <c r="I18" s="179"/>
    </row>
    <row r="19" spans="1:10" s="183" customFormat="1" ht="21.75" customHeight="1">
      <c r="A19" s="158"/>
      <c r="B19" s="179"/>
      <c r="C19" s="179"/>
      <c r="D19" s="179"/>
      <c r="E19" s="179"/>
      <c r="F19" s="179"/>
      <c r="G19" s="179"/>
      <c r="H19" s="179"/>
      <c r="I19" s="179"/>
    </row>
    <row r="20" spans="1:10" s="183" customFormat="1" ht="45" customHeight="1">
      <c r="A20" s="158" t="s">
        <v>194</v>
      </c>
      <c r="B20" s="179"/>
      <c r="C20" s="179"/>
      <c r="D20" s="179"/>
      <c r="E20" s="179"/>
      <c r="F20" s="179"/>
      <c r="G20" s="179"/>
      <c r="H20" s="179"/>
      <c r="I20" s="179"/>
    </row>
    <row r="21" spans="1:10" s="185" customFormat="1" ht="45" customHeight="1">
      <c r="A21" s="158" t="s">
        <v>195</v>
      </c>
      <c r="B21" s="179"/>
      <c r="C21" s="179"/>
      <c r="D21" s="179"/>
      <c r="E21" s="179"/>
      <c r="F21" s="179"/>
      <c r="G21" s="179"/>
      <c r="H21" s="179"/>
      <c r="I21" s="179"/>
    </row>
    <row r="22" spans="1:10" s="185" customFormat="1" ht="21" customHeight="1">
      <c r="A22" s="158"/>
      <c r="B22" s="179"/>
      <c r="C22" s="179"/>
      <c r="D22" s="179"/>
      <c r="E22" s="179"/>
      <c r="F22" s="179"/>
      <c r="G22" s="179"/>
      <c r="H22" s="179"/>
      <c r="I22" s="179"/>
    </row>
    <row r="23" spans="1:10" s="183" customFormat="1" ht="84" customHeight="1">
      <c r="A23" s="158" t="s">
        <v>196</v>
      </c>
      <c r="B23" s="177"/>
      <c r="C23" s="177"/>
      <c r="D23" s="177"/>
      <c r="E23" s="177"/>
      <c r="F23" s="177"/>
      <c r="G23" s="177"/>
      <c r="H23" s="177"/>
      <c r="I23" s="177"/>
    </row>
    <row r="24" spans="1:10" s="183" customFormat="1" ht="39.75" customHeight="1">
      <c r="A24" s="175" t="s">
        <v>185</v>
      </c>
      <c r="B24" s="177"/>
      <c r="C24" s="177"/>
      <c r="D24" s="177"/>
      <c r="E24" s="177"/>
      <c r="F24" s="177"/>
      <c r="G24" s="177"/>
      <c r="H24" s="177"/>
      <c r="I24" s="177"/>
    </row>
    <row r="25" spans="1:10" s="183" customFormat="1" ht="54.75" customHeight="1">
      <c r="A25" s="158" t="s">
        <v>222</v>
      </c>
      <c r="B25" s="177"/>
      <c r="C25" s="177"/>
      <c r="D25" s="177"/>
      <c r="E25" s="177"/>
      <c r="F25" s="177"/>
      <c r="G25" s="177"/>
      <c r="H25" s="177"/>
      <c r="I25" s="177"/>
    </row>
    <row r="26" spans="1:10" s="183" customFormat="1" ht="76.5" customHeight="1">
      <c r="A26" s="158" t="s">
        <v>262</v>
      </c>
      <c r="B26" s="174"/>
      <c r="C26" s="174"/>
      <c r="D26" s="174"/>
      <c r="E26" s="174"/>
      <c r="F26" s="174"/>
      <c r="G26" s="174"/>
      <c r="H26" s="174"/>
      <c r="I26" s="174"/>
      <c r="J26" s="10"/>
    </row>
    <row r="27" spans="1:10" s="183" customFormat="1" ht="37.5" customHeight="1">
      <c r="A27" s="175"/>
      <c r="B27" s="159"/>
      <c r="C27" s="159"/>
      <c r="D27" s="159"/>
      <c r="E27" s="159"/>
      <c r="F27" s="159"/>
      <c r="G27" s="159"/>
      <c r="H27" s="159"/>
      <c r="I27" s="159"/>
      <c r="J27" s="10"/>
    </row>
    <row r="28" spans="1:10" s="183" customFormat="1" ht="31.5" customHeight="1">
      <c r="A28" s="197" t="s">
        <v>98</v>
      </c>
      <c r="B28" s="178"/>
      <c r="C28" s="178"/>
      <c r="D28" s="178"/>
      <c r="E28" s="178"/>
      <c r="F28" s="178"/>
      <c r="G28" s="178"/>
      <c r="H28" s="178"/>
      <c r="I28" s="178"/>
    </row>
    <row r="29" spans="1:10" s="183" customFormat="1" ht="28.5" customHeight="1">
      <c r="A29" s="195"/>
      <c r="B29" s="106"/>
      <c r="C29" s="106"/>
      <c r="D29" s="106"/>
      <c r="E29" s="106"/>
      <c r="F29" s="106"/>
      <c r="G29" s="106"/>
      <c r="H29" s="106"/>
      <c r="I29" s="106"/>
    </row>
    <row r="30" spans="1:10" s="186" customFormat="1" ht="45.75" customHeight="1">
      <c r="A30" s="158" t="s">
        <v>231</v>
      </c>
      <c r="B30" s="171"/>
      <c r="C30" s="171"/>
      <c r="D30" s="171"/>
      <c r="E30" s="171"/>
      <c r="F30" s="171"/>
      <c r="G30" s="171"/>
      <c r="H30" s="171"/>
      <c r="I30" s="171"/>
    </row>
    <row r="31" spans="1:10" s="186" customFormat="1" ht="20.25" customHeight="1">
      <c r="A31" s="158"/>
      <c r="B31" s="171"/>
      <c r="C31" s="171"/>
      <c r="D31" s="171"/>
      <c r="E31" s="171"/>
      <c r="F31" s="171"/>
      <c r="G31" s="171"/>
      <c r="H31" s="171"/>
      <c r="I31" s="171"/>
    </row>
    <row r="32" spans="1:10" s="186" customFormat="1" ht="30.6" customHeight="1">
      <c r="A32" s="175" t="s">
        <v>223</v>
      </c>
      <c r="B32" s="171"/>
      <c r="C32" s="171"/>
      <c r="D32" s="171"/>
      <c r="E32" s="171"/>
      <c r="F32" s="171"/>
      <c r="G32" s="171"/>
      <c r="H32" s="171"/>
      <c r="I32" s="171"/>
    </row>
    <row r="33" spans="1:9" s="183" customFormat="1" ht="23.45" hidden="1" customHeight="1">
      <c r="A33" s="198"/>
      <c r="B33" s="160"/>
      <c r="C33" s="160"/>
      <c r="D33" s="160"/>
      <c r="E33" s="160"/>
      <c r="F33" s="160"/>
      <c r="G33" s="160"/>
      <c r="H33" s="160"/>
      <c r="I33" s="160"/>
    </row>
    <row r="34" spans="1:9" s="183" customFormat="1" ht="23.45" hidden="1" customHeight="1">
      <c r="A34" s="198"/>
      <c r="B34" s="160"/>
      <c r="C34" s="160"/>
      <c r="D34" s="160"/>
      <c r="E34" s="160"/>
      <c r="F34" s="160"/>
      <c r="G34" s="160"/>
      <c r="H34" s="160"/>
      <c r="I34" s="160"/>
    </row>
    <row r="35" spans="1:9" s="183" customFormat="1" ht="16.149999999999999" customHeight="1">
      <c r="A35" s="198"/>
      <c r="B35" s="160"/>
      <c r="C35" s="160"/>
      <c r="D35" s="160"/>
      <c r="E35" s="160"/>
      <c r="F35" s="160"/>
      <c r="G35" s="160"/>
      <c r="H35" s="160"/>
      <c r="I35" s="160"/>
    </row>
    <row r="36" spans="1:9" s="183" customFormat="1" ht="21.6" customHeight="1">
      <c r="A36" s="158" t="s">
        <v>197</v>
      </c>
      <c r="B36" s="172"/>
      <c r="C36" s="172"/>
      <c r="D36" s="172"/>
      <c r="E36" s="172"/>
      <c r="F36" s="172"/>
      <c r="G36" s="172"/>
      <c r="H36" s="172"/>
      <c r="I36" s="172"/>
    </row>
    <row r="37" spans="1:9" s="183" customFormat="1" ht="30" customHeight="1">
      <c r="A37" s="175" t="s">
        <v>224</v>
      </c>
      <c r="B37" s="173"/>
      <c r="C37" s="173"/>
      <c r="D37" s="173"/>
      <c r="E37" s="173"/>
      <c r="F37" s="173"/>
      <c r="G37" s="173"/>
      <c r="H37" s="173"/>
      <c r="I37" s="173"/>
    </row>
    <row r="38" spans="1:9" s="183" customFormat="1" ht="43.9" customHeight="1">
      <c r="A38" s="175" t="s">
        <v>186</v>
      </c>
      <c r="B38" s="173"/>
      <c r="C38" s="173"/>
      <c r="D38" s="173"/>
      <c r="E38" s="173"/>
      <c r="F38" s="173"/>
      <c r="G38" s="173"/>
      <c r="H38" s="173"/>
      <c r="I38" s="173"/>
    </row>
    <row r="39" spans="1:9" s="183" customFormat="1" ht="43.9" customHeight="1">
      <c r="A39" s="175" t="s">
        <v>225</v>
      </c>
      <c r="B39" s="173"/>
      <c r="C39" s="173"/>
      <c r="D39" s="173"/>
      <c r="E39" s="173"/>
      <c r="F39" s="173"/>
      <c r="G39" s="173"/>
      <c r="H39" s="173"/>
      <c r="I39" s="173"/>
    </row>
    <row r="40" spans="1:9" s="183" customFormat="1" ht="30" customHeight="1">
      <c r="A40" s="175" t="s">
        <v>215</v>
      </c>
      <c r="B40" s="173"/>
      <c r="C40" s="173"/>
      <c r="D40" s="173"/>
      <c r="E40" s="173"/>
      <c r="F40" s="173"/>
      <c r="G40" s="173"/>
      <c r="H40" s="173"/>
      <c r="I40" s="173"/>
    </row>
    <row r="41" spans="1:9" s="183" customFormat="1" ht="59.25" customHeight="1">
      <c r="A41" s="175" t="s">
        <v>187</v>
      </c>
      <c r="B41" s="173"/>
      <c r="C41" s="173"/>
      <c r="D41" s="173"/>
      <c r="E41" s="173"/>
      <c r="F41" s="173"/>
      <c r="G41" s="173"/>
      <c r="H41" s="173"/>
      <c r="I41" s="173"/>
    </row>
    <row r="42" spans="1:9" s="183" customFormat="1" ht="38.25" customHeight="1">
      <c r="A42" s="175" t="s">
        <v>226</v>
      </c>
      <c r="B42" s="159"/>
      <c r="C42" s="159"/>
      <c r="D42" s="159"/>
      <c r="E42" s="159"/>
      <c r="F42" s="159"/>
      <c r="G42" s="159"/>
      <c r="H42" s="159"/>
      <c r="I42" s="159"/>
    </row>
    <row r="43" spans="1:9" s="183" customFormat="1" ht="30.6" customHeight="1">
      <c r="A43" s="175" t="s">
        <v>99</v>
      </c>
      <c r="B43" s="106"/>
      <c r="C43" s="106"/>
      <c r="D43" s="106"/>
      <c r="E43" s="106"/>
      <c r="F43" s="106"/>
      <c r="G43" s="106"/>
      <c r="H43" s="106"/>
      <c r="I43" s="106"/>
    </row>
    <row r="44" spans="1:9" s="183" customFormat="1" ht="21" customHeight="1">
      <c r="A44" s="175"/>
      <c r="B44" s="106"/>
      <c r="C44" s="106"/>
      <c r="D44" s="106"/>
      <c r="E44" s="106"/>
      <c r="F44" s="106"/>
      <c r="G44" s="106"/>
      <c r="H44" s="106"/>
      <c r="I44" s="106"/>
    </row>
    <row r="45" spans="1:9" s="183" customFormat="1" ht="46.9" customHeight="1">
      <c r="A45" s="199" t="s">
        <v>198</v>
      </c>
      <c r="B45" s="106"/>
      <c r="C45" s="106"/>
      <c r="D45" s="106"/>
      <c r="E45" s="106"/>
      <c r="F45" s="106"/>
      <c r="G45" s="106"/>
      <c r="H45" s="106"/>
      <c r="I45" s="106"/>
    </row>
    <row r="46" spans="1:9" s="183" customFormat="1" ht="45" customHeight="1">
      <c r="A46" s="199" t="s">
        <v>199</v>
      </c>
      <c r="B46" s="106"/>
      <c r="C46" s="106"/>
      <c r="D46" s="106"/>
      <c r="E46" s="106"/>
      <c r="F46" s="106"/>
      <c r="G46" s="106"/>
      <c r="H46" s="106"/>
      <c r="I46" s="106"/>
    </row>
    <row r="47" spans="1:9" s="183" customFormat="1" ht="22.15" customHeight="1">
      <c r="A47" s="200" t="s">
        <v>200</v>
      </c>
      <c r="B47" s="106"/>
      <c r="C47" s="106"/>
      <c r="D47" s="106"/>
      <c r="E47" s="106"/>
      <c r="F47" s="106"/>
      <c r="G47" s="106"/>
      <c r="H47" s="106"/>
      <c r="I47" s="106"/>
    </row>
    <row r="48" spans="1:9" s="183" customFormat="1" ht="40.5" customHeight="1">
      <c r="A48" s="175" t="s">
        <v>227</v>
      </c>
      <c r="B48" s="159"/>
      <c r="C48" s="159"/>
      <c r="D48" s="159"/>
      <c r="E48" s="159"/>
      <c r="F48" s="159"/>
      <c r="G48" s="159"/>
      <c r="H48" s="159"/>
      <c r="I48" s="159"/>
    </row>
    <row r="49" spans="1:13" s="183" customFormat="1" ht="60.75" customHeight="1">
      <c r="A49" s="175" t="s">
        <v>237</v>
      </c>
      <c r="B49" s="106"/>
      <c r="C49" s="106"/>
      <c r="D49" s="106"/>
      <c r="E49" s="106"/>
      <c r="F49" s="106"/>
      <c r="G49" s="106"/>
      <c r="H49" s="106"/>
      <c r="I49" s="106"/>
    </row>
    <row r="50" spans="1:13" s="183" customFormat="1" ht="28.9" customHeight="1">
      <c r="A50" s="175" t="s">
        <v>188</v>
      </c>
      <c r="B50" s="106"/>
      <c r="C50" s="106"/>
      <c r="D50" s="106"/>
      <c r="E50" s="106"/>
      <c r="F50" s="106"/>
      <c r="G50" s="106"/>
      <c r="H50" s="106"/>
      <c r="I50" s="106"/>
    </row>
    <row r="51" spans="1:13" s="183" customFormat="1" ht="47.25" customHeight="1">
      <c r="A51" s="175" t="s">
        <v>189</v>
      </c>
      <c r="B51" s="106"/>
      <c r="C51" s="106"/>
      <c r="D51" s="106"/>
      <c r="E51" s="106"/>
      <c r="F51" s="106"/>
      <c r="G51" s="106"/>
      <c r="H51" s="106"/>
      <c r="I51" s="106"/>
    </row>
    <row r="52" spans="1:13" s="183" customFormat="1" ht="60.75" customHeight="1">
      <c r="A52" s="175" t="s">
        <v>228</v>
      </c>
      <c r="B52" s="106"/>
      <c r="C52" s="106"/>
      <c r="D52" s="106"/>
      <c r="E52" s="106"/>
      <c r="F52" s="106"/>
      <c r="G52" s="106"/>
      <c r="H52" s="106"/>
      <c r="I52" s="106"/>
    </row>
    <row r="53" spans="1:13" s="183" customFormat="1" ht="30" customHeight="1">
      <c r="A53" s="199" t="s">
        <v>201</v>
      </c>
      <c r="B53" s="106"/>
      <c r="C53" s="106"/>
      <c r="D53" s="106"/>
      <c r="E53" s="106"/>
      <c r="F53" s="106"/>
      <c r="G53" s="106"/>
      <c r="H53" s="106"/>
      <c r="I53" s="106"/>
    </row>
    <row r="54" spans="1:13" s="183" customFormat="1" ht="30" customHeight="1">
      <c r="A54" s="198" t="s">
        <v>202</v>
      </c>
      <c r="B54" s="187"/>
      <c r="C54" s="187"/>
      <c r="D54" s="187"/>
      <c r="E54" s="106"/>
      <c r="F54" s="106"/>
      <c r="G54" s="106"/>
      <c r="H54" s="106"/>
      <c r="I54" s="106"/>
    </row>
    <row r="55" spans="1:13" s="183" customFormat="1" ht="47.45" customHeight="1">
      <c r="A55" s="198" t="s">
        <v>190</v>
      </c>
      <c r="B55" s="187"/>
      <c r="C55" s="187"/>
      <c r="D55" s="187"/>
      <c r="E55" s="106"/>
      <c r="F55" s="106"/>
      <c r="G55" s="106"/>
      <c r="H55" s="106"/>
      <c r="I55" s="106"/>
    </row>
    <row r="56" spans="1:13" s="183" customFormat="1" ht="30.6" customHeight="1">
      <c r="A56" s="199" t="s">
        <v>203</v>
      </c>
      <c r="B56" s="159"/>
      <c r="C56" s="159"/>
      <c r="D56" s="159"/>
      <c r="E56" s="159"/>
      <c r="F56" s="159"/>
      <c r="G56" s="159"/>
      <c r="H56" s="159"/>
      <c r="I56" s="159"/>
    </row>
    <row r="57" spans="1:13" s="183" customFormat="1" ht="33" customHeight="1">
      <c r="A57" s="199" t="s">
        <v>204</v>
      </c>
      <c r="B57" s="159"/>
      <c r="C57" s="159"/>
      <c r="D57" s="159"/>
      <c r="E57" s="159"/>
      <c r="F57" s="159"/>
      <c r="G57" s="159"/>
      <c r="H57" s="159"/>
      <c r="I57" s="159"/>
    </row>
    <row r="58" spans="1:13" s="183" customFormat="1" ht="21" customHeight="1">
      <c r="A58" s="199"/>
      <c r="B58" s="159"/>
      <c r="C58" s="159"/>
      <c r="D58" s="159"/>
      <c r="E58" s="159"/>
      <c r="F58" s="159"/>
      <c r="G58" s="159"/>
      <c r="H58" s="159"/>
      <c r="I58" s="159"/>
    </row>
    <row r="59" spans="1:13" s="183" customFormat="1" ht="31.5" customHeight="1">
      <c r="A59" s="195" t="s">
        <v>229</v>
      </c>
      <c r="B59" s="106"/>
      <c r="C59" s="106"/>
      <c r="D59" s="106"/>
      <c r="E59" s="106"/>
      <c r="F59" s="106"/>
      <c r="G59" s="106"/>
      <c r="H59" s="106"/>
      <c r="I59" s="106"/>
    </row>
    <row r="60" spans="1:13" s="183" customFormat="1" ht="21" customHeight="1">
      <c r="A60" s="195"/>
      <c r="B60" s="106"/>
      <c r="C60" s="106"/>
      <c r="D60" s="106"/>
      <c r="E60" s="106"/>
      <c r="F60" s="106"/>
      <c r="G60" s="106"/>
      <c r="H60" s="106"/>
      <c r="I60" s="106"/>
    </row>
    <row r="61" spans="1:13" s="183" customFormat="1" ht="30.6" customHeight="1">
      <c r="A61" s="198" t="s">
        <v>205</v>
      </c>
      <c r="B61" s="109"/>
      <c r="C61" s="109"/>
      <c r="D61" s="109"/>
      <c r="E61" s="109"/>
      <c r="F61" s="109"/>
      <c r="G61" s="109"/>
      <c r="H61" s="109"/>
      <c r="I61" s="109"/>
      <c r="J61" s="12"/>
      <c r="K61" s="12"/>
      <c r="L61" s="12"/>
      <c r="M61" s="12"/>
    </row>
    <row r="62" spans="1:13" s="183" customFormat="1" ht="60" customHeight="1">
      <c r="A62" s="158" t="s">
        <v>230</v>
      </c>
      <c r="B62" s="175"/>
      <c r="C62" s="175"/>
      <c r="D62" s="175"/>
      <c r="E62" s="175"/>
      <c r="F62" s="175"/>
      <c r="G62" s="175"/>
      <c r="H62" s="175"/>
      <c r="I62" s="175"/>
    </row>
    <row r="63" spans="1:13" s="183" customFormat="1" ht="30.6" customHeight="1">
      <c r="A63" s="198" t="s">
        <v>182</v>
      </c>
      <c r="B63" s="175"/>
      <c r="C63" s="175"/>
      <c r="D63" s="175"/>
      <c r="E63" s="175"/>
      <c r="F63" s="175"/>
      <c r="G63" s="175"/>
      <c r="H63" s="175"/>
      <c r="I63" s="175"/>
    </row>
    <row r="64" spans="1:13" s="183" customFormat="1" ht="30" customHeight="1">
      <c r="A64" s="175" t="s">
        <v>206</v>
      </c>
      <c r="B64" s="176"/>
      <c r="C64" s="176"/>
      <c r="D64" s="176"/>
      <c r="E64" s="176"/>
      <c r="F64" s="176"/>
      <c r="G64" s="176"/>
      <c r="H64" s="176"/>
      <c r="I64" s="176"/>
    </row>
    <row r="65" spans="1:9" s="183" customFormat="1" ht="21" customHeight="1">
      <c r="A65" s="175"/>
      <c r="B65" s="176"/>
      <c r="C65" s="176"/>
      <c r="D65" s="176"/>
      <c r="E65" s="176"/>
      <c r="F65" s="176"/>
      <c r="G65" s="176"/>
      <c r="H65" s="176"/>
      <c r="I65" s="176"/>
    </row>
    <row r="66" spans="1:9" s="183" customFormat="1">
      <c r="A66" s="158" t="s">
        <v>171</v>
      </c>
    </row>
    <row r="67" spans="1:9" s="183" customFormat="1">
      <c r="A67" s="175" t="s">
        <v>172</v>
      </c>
    </row>
    <row r="68" spans="1:9" s="183" customFormat="1" ht="30">
      <c r="A68" s="175" t="s">
        <v>173</v>
      </c>
    </row>
    <row r="69" spans="1:9" s="183" customFormat="1" ht="30">
      <c r="A69" s="175" t="s">
        <v>183</v>
      </c>
      <c r="B69" s="168"/>
      <c r="C69" s="168"/>
      <c r="D69" s="168"/>
      <c r="E69" s="168"/>
      <c r="F69" s="168"/>
      <c r="G69" s="168"/>
      <c r="H69" s="168"/>
      <c r="I69" s="168"/>
    </row>
    <row r="70" spans="1:9" s="183" customFormat="1">
      <c r="A70" s="158" t="s">
        <v>100</v>
      </c>
      <c r="B70" s="188"/>
      <c r="C70" s="188"/>
      <c r="D70" s="188"/>
      <c r="E70" s="188"/>
      <c r="F70" s="188"/>
      <c r="G70" s="188"/>
      <c r="H70" s="188"/>
      <c r="I70" s="188"/>
    </row>
    <row r="71" spans="1:9" s="183" customFormat="1">
      <c r="A71" s="175" t="s">
        <v>174</v>
      </c>
      <c r="B71" s="186"/>
      <c r="C71" s="186"/>
      <c r="D71" s="186"/>
      <c r="E71" s="186"/>
      <c r="F71" s="186"/>
      <c r="G71" s="186"/>
      <c r="H71" s="186"/>
      <c r="I71" s="186"/>
    </row>
    <row r="72" spans="1:9" s="183" customFormat="1">
      <c r="A72" s="175" t="s">
        <v>175</v>
      </c>
      <c r="B72" s="188"/>
      <c r="C72" s="188"/>
      <c r="D72" s="188"/>
      <c r="E72" s="188"/>
      <c r="F72" s="188"/>
      <c r="G72" s="188"/>
      <c r="H72" s="188"/>
      <c r="I72" s="188"/>
    </row>
    <row r="73" spans="1:9" s="183" customFormat="1">
      <c r="A73" s="175" t="s">
        <v>176</v>
      </c>
      <c r="B73" s="188"/>
      <c r="C73" s="188"/>
      <c r="D73" s="188"/>
      <c r="E73" s="188"/>
      <c r="F73" s="188"/>
      <c r="G73" s="188"/>
      <c r="H73" s="188"/>
      <c r="I73" s="188"/>
    </row>
    <row r="74" spans="1:9" s="183" customFormat="1">
      <c r="A74" s="175" t="s">
        <v>177</v>
      </c>
    </row>
    <row r="75" spans="1:9">
      <c r="A75" s="201"/>
    </row>
  </sheetData>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77"/>
  <sheetViews>
    <sheetView topLeftCell="A63" workbookViewId="0">
      <selection sqref="A1:G70"/>
    </sheetView>
  </sheetViews>
  <sheetFormatPr defaultRowHeight="15"/>
  <cols>
    <col min="1" max="1" width="11.5703125" style="202" customWidth="1"/>
    <col min="2" max="2" width="37.7109375" style="202" customWidth="1"/>
    <col min="3" max="3" width="8.5703125" style="202" customWidth="1"/>
    <col min="4" max="5" width="10.5703125" style="202" customWidth="1"/>
    <col min="6" max="6" width="10.140625" style="202" customWidth="1"/>
    <col min="7" max="7" width="9.5703125" style="202" customWidth="1"/>
  </cols>
  <sheetData>
    <row r="1" spans="1:7">
      <c r="A1" s="335" t="s">
        <v>170</v>
      </c>
      <c r="B1" s="335"/>
      <c r="C1" s="335"/>
      <c r="D1" s="335"/>
      <c r="E1" s="335"/>
      <c r="F1" s="335"/>
      <c r="G1" s="335"/>
    </row>
    <row r="2" spans="1:7" ht="15.75">
      <c r="A2" s="190"/>
    </row>
    <row r="3" spans="1:7" ht="27.75" customHeight="1">
      <c r="A3" s="336" t="s">
        <v>255</v>
      </c>
      <c r="B3" s="336"/>
      <c r="C3" s="336"/>
      <c r="D3" s="336"/>
      <c r="E3" s="336"/>
      <c r="F3" s="336"/>
      <c r="G3" s="336"/>
    </row>
    <row r="4" spans="1:7" ht="15.75">
      <c r="A4" s="336"/>
      <c r="B4" s="336"/>
      <c r="C4" s="336"/>
      <c r="D4" s="336"/>
      <c r="E4" s="336"/>
      <c r="F4" s="336"/>
      <c r="G4" s="336"/>
    </row>
    <row r="5" spans="1:7" ht="15.75">
      <c r="A5" s="343" t="s">
        <v>102</v>
      </c>
      <c r="B5" s="343"/>
      <c r="C5" s="343"/>
      <c r="D5" s="343"/>
      <c r="E5" s="343"/>
      <c r="F5" s="343"/>
      <c r="G5" s="343"/>
    </row>
    <row r="6" spans="1:7">
      <c r="A6" s="344" t="s">
        <v>103</v>
      </c>
      <c r="B6" s="345"/>
      <c r="C6" s="345"/>
      <c r="D6" s="345"/>
      <c r="E6" s="345"/>
      <c r="F6" s="345"/>
      <c r="G6" s="346"/>
    </row>
    <row r="7" spans="1:7">
      <c r="A7" s="347" t="s">
        <v>167</v>
      </c>
      <c r="B7" s="348"/>
      <c r="C7" s="348"/>
      <c r="D7" s="348"/>
      <c r="E7" s="348"/>
      <c r="F7" s="348"/>
      <c r="G7" s="349"/>
    </row>
    <row r="8" spans="1:7">
      <c r="A8" s="347" t="s">
        <v>238</v>
      </c>
      <c r="B8" s="348"/>
      <c r="C8" s="348"/>
      <c r="D8" s="348"/>
      <c r="E8" s="348"/>
      <c r="F8" s="348"/>
      <c r="G8" s="349"/>
    </row>
    <row r="9" spans="1:7">
      <c r="A9" s="347" t="s">
        <v>168</v>
      </c>
      <c r="B9" s="348"/>
      <c r="C9" s="348"/>
      <c r="D9" s="348"/>
      <c r="E9" s="348"/>
      <c r="F9" s="348"/>
      <c r="G9" s="349"/>
    </row>
    <row r="10" spans="1:7">
      <c r="A10" s="340" t="s">
        <v>169</v>
      </c>
      <c r="B10" s="341"/>
      <c r="C10" s="341"/>
      <c r="D10" s="341"/>
      <c r="E10" s="341"/>
      <c r="F10" s="341"/>
      <c r="G10" s="342"/>
    </row>
    <row r="11" spans="1:7" ht="20.25" customHeight="1">
      <c r="A11" s="350" t="s">
        <v>208</v>
      </c>
      <c r="B11" s="351"/>
      <c r="C11" s="351"/>
      <c r="D11" s="351"/>
      <c r="E11" s="351"/>
      <c r="F11" s="351"/>
      <c r="G11" s="352"/>
    </row>
    <row r="12" spans="1:7" ht="15" customHeight="1">
      <c r="A12" s="353" t="s">
        <v>104</v>
      </c>
      <c r="B12" s="354"/>
      <c r="C12" s="354"/>
      <c r="D12" s="354"/>
      <c r="E12" s="354"/>
      <c r="F12" s="354"/>
      <c r="G12" s="355"/>
    </row>
    <row r="13" spans="1:7">
      <c r="A13" s="337" t="s">
        <v>126</v>
      </c>
      <c r="B13" s="338"/>
      <c r="C13" s="338"/>
      <c r="D13" s="338"/>
      <c r="E13" s="338"/>
      <c r="F13" s="338"/>
      <c r="G13" s="339"/>
    </row>
    <row r="14" spans="1:7">
      <c r="A14" s="358" t="s">
        <v>127</v>
      </c>
      <c r="B14" s="359"/>
      <c r="C14" s="359"/>
      <c r="D14" s="359"/>
      <c r="E14" s="359"/>
      <c r="F14" s="359"/>
      <c r="G14" s="360"/>
    </row>
    <row r="15" spans="1:7">
      <c r="A15" s="361" t="s">
        <v>105</v>
      </c>
      <c r="B15" s="361"/>
      <c r="C15" s="361"/>
      <c r="D15" s="361"/>
      <c r="E15" s="361"/>
      <c r="F15" s="361"/>
      <c r="G15" s="361"/>
    </row>
    <row r="16" spans="1:7">
      <c r="A16" s="332" t="s">
        <v>106</v>
      </c>
      <c r="B16" s="332"/>
      <c r="C16" s="332"/>
      <c r="D16" s="332"/>
      <c r="E16" s="333" t="s">
        <v>143</v>
      </c>
      <c r="F16" s="333"/>
      <c r="G16" s="333"/>
    </row>
    <row r="17" spans="1:7" ht="35.25" customHeight="1">
      <c r="A17" s="332"/>
      <c r="B17" s="332"/>
      <c r="C17" s="332"/>
      <c r="D17" s="332"/>
      <c r="E17" s="204" t="s">
        <v>156</v>
      </c>
      <c r="F17" s="204" t="s">
        <v>134</v>
      </c>
      <c r="G17" s="204" t="s">
        <v>146</v>
      </c>
    </row>
    <row r="18" spans="1:7" ht="28.5" customHeight="1">
      <c r="A18" s="368" t="s">
        <v>178</v>
      </c>
      <c r="B18" s="369"/>
      <c r="C18" s="369"/>
      <c r="D18" s="370"/>
      <c r="E18" s="371">
        <v>2881057</v>
      </c>
      <c r="F18" s="356">
        <v>303869</v>
      </c>
      <c r="G18" s="356">
        <v>3184926</v>
      </c>
    </row>
    <row r="19" spans="1:7" ht="97.5" customHeight="1">
      <c r="A19" s="362" t="s">
        <v>209</v>
      </c>
      <c r="B19" s="363"/>
      <c r="C19" s="363"/>
      <c r="D19" s="364"/>
      <c r="E19" s="372"/>
      <c r="F19" s="357"/>
      <c r="G19" s="357"/>
    </row>
    <row r="20" spans="1:7" ht="56.25" customHeight="1">
      <c r="A20" s="362" t="s">
        <v>239</v>
      </c>
      <c r="B20" s="363"/>
      <c r="C20" s="363"/>
      <c r="D20" s="364"/>
      <c r="E20" s="372"/>
      <c r="F20" s="357"/>
      <c r="G20" s="357"/>
    </row>
    <row r="21" spans="1:7" ht="105" customHeight="1">
      <c r="A21" s="362" t="s">
        <v>245</v>
      </c>
      <c r="B21" s="363"/>
      <c r="C21" s="363"/>
      <c r="D21" s="364"/>
      <c r="E21" s="372"/>
      <c r="F21" s="357"/>
      <c r="G21" s="357"/>
    </row>
    <row r="22" spans="1:7" ht="67.5" customHeight="1">
      <c r="A22" s="362" t="s">
        <v>232</v>
      </c>
      <c r="B22" s="363"/>
      <c r="C22" s="363"/>
      <c r="D22" s="364"/>
      <c r="E22" s="372"/>
      <c r="F22" s="357"/>
      <c r="G22" s="357"/>
    </row>
    <row r="23" spans="1:7" ht="12" customHeight="1">
      <c r="A23" s="365" t="s">
        <v>210</v>
      </c>
      <c r="B23" s="366"/>
      <c r="C23" s="366"/>
      <c r="D23" s="367"/>
      <c r="E23" s="372"/>
      <c r="F23" s="357"/>
      <c r="G23" s="357"/>
    </row>
    <row r="24" spans="1:7" ht="18.600000000000001" customHeight="1">
      <c r="A24" s="388" t="s">
        <v>179</v>
      </c>
      <c r="B24" s="389"/>
      <c r="C24" s="389"/>
      <c r="D24" s="389"/>
      <c r="E24" s="390"/>
      <c r="F24" s="390"/>
      <c r="G24" s="391"/>
    </row>
    <row r="25" spans="1:7" ht="30.6" customHeight="1">
      <c r="A25" s="392" t="s">
        <v>211</v>
      </c>
      <c r="B25" s="393"/>
      <c r="C25" s="393"/>
      <c r="D25" s="393"/>
      <c r="E25" s="393"/>
      <c r="F25" s="393"/>
      <c r="G25" s="394"/>
    </row>
    <row r="26" spans="1:7" ht="57" customHeight="1">
      <c r="A26" s="392" t="s">
        <v>212</v>
      </c>
      <c r="B26" s="393"/>
      <c r="C26" s="393"/>
      <c r="D26" s="393"/>
      <c r="E26" s="393"/>
      <c r="F26" s="393"/>
      <c r="G26" s="394"/>
    </row>
    <row r="27" spans="1:7" ht="30" customHeight="1">
      <c r="A27" s="392" t="s">
        <v>236</v>
      </c>
      <c r="B27" s="393"/>
      <c r="C27" s="393"/>
      <c r="D27" s="393"/>
      <c r="E27" s="393"/>
      <c r="F27" s="393"/>
      <c r="G27" s="394"/>
    </row>
    <row r="28" spans="1:7" ht="43.5" customHeight="1">
      <c r="A28" s="392" t="s">
        <v>207</v>
      </c>
      <c r="B28" s="393"/>
      <c r="C28" s="393"/>
      <c r="D28" s="393"/>
      <c r="E28" s="393"/>
      <c r="F28" s="393"/>
      <c r="G28" s="394"/>
    </row>
    <row r="29" spans="1:7" ht="57.75" customHeight="1">
      <c r="A29" s="392" t="s">
        <v>233</v>
      </c>
      <c r="B29" s="393"/>
      <c r="C29" s="393"/>
      <c r="D29" s="393"/>
      <c r="E29" s="393"/>
      <c r="F29" s="393"/>
      <c r="G29" s="394"/>
    </row>
    <row r="30" spans="1:7" ht="43.15" customHeight="1">
      <c r="A30" s="392" t="s">
        <v>241</v>
      </c>
      <c r="B30" s="393"/>
      <c r="C30" s="393"/>
      <c r="D30" s="393"/>
      <c r="E30" s="393"/>
      <c r="F30" s="393"/>
      <c r="G30" s="394"/>
    </row>
    <row r="31" spans="1:7" ht="29.45" customHeight="1">
      <c r="A31" s="392" t="s">
        <v>240</v>
      </c>
      <c r="B31" s="393"/>
      <c r="C31" s="393"/>
      <c r="D31" s="393"/>
      <c r="E31" s="393"/>
      <c r="F31" s="393"/>
      <c r="G31" s="394"/>
    </row>
    <row r="32" spans="1:7" ht="33.75" customHeight="1">
      <c r="A32" s="392" t="s">
        <v>242</v>
      </c>
      <c r="B32" s="393"/>
      <c r="C32" s="393"/>
      <c r="D32" s="393"/>
      <c r="E32" s="393"/>
      <c r="F32" s="393"/>
      <c r="G32" s="394"/>
    </row>
    <row r="33" spans="1:7" ht="37.5" customHeight="1">
      <c r="A33" s="392" t="s">
        <v>243</v>
      </c>
      <c r="B33" s="393"/>
      <c r="C33" s="393"/>
      <c r="D33" s="393"/>
      <c r="E33" s="393"/>
      <c r="F33" s="393"/>
      <c r="G33" s="394"/>
    </row>
    <row r="34" spans="1:7" ht="15" customHeight="1">
      <c r="A34" s="373" t="s">
        <v>107</v>
      </c>
      <c r="B34" s="374"/>
      <c r="C34" s="374"/>
      <c r="D34" s="374"/>
      <c r="E34" s="374"/>
      <c r="F34" s="374"/>
      <c r="G34" s="375"/>
    </row>
    <row r="35" spans="1:7">
      <c r="A35" s="332" t="s">
        <v>106</v>
      </c>
      <c r="B35" s="332"/>
      <c r="C35" s="332"/>
      <c r="D35" s="332"/>
      <c r="E35" s="333" t="s">
        <v>143</v>
      </c>
      <c r="F35" s="333"/>
      <c r="G35" s="333"/>
    </row>
    <row r="36" spans="1:7" ht="28.5">
      <c r="A36" s="332"/>
      <c r="B36" s="332"/>
      <c r="C36" s="332"/>
      <c r="D36" s="332"/>
      <c r="E36" s="204" t="s">
        <v>156</v>
      </c>
      <c r="F36" s="204" t="s">
        <v>134</v>
      </c>
      <c r="G36" s="204" t="s">
        <v>146</v>
      </c>
    </row>
    <row r="37" spans="1:7" ht="120.75" customHeight="1">
      <c r="A37" s="376" t="s">
        <v>214</v>
      </c>
      <c r="B37" s="376"/>
      <c r="C37" s="376"/>
      <c r="D37" s="376"/>
      <c r="E37" s="378">
        <v>10050</v>
      </c>
      <c r="F37" s="378">
        <v>350</v>
      </c>
      <c r="G37" s="378">
        <v>10400</v>
      </c>
    </row>
    <row r="38" spans="1:7" ht="48" customHeight="1">
      <c r="A38" s="379" t="s">
        <v>213</v>
      </c>
      <c r="B38" s="380"/>
      <c r="C38" s="380"/>
      <c r="D38" s="381"/>
      <c r="E38" s="378"/>
      <c r="F38" s="378"/>
      <c r="G38" s="378"/>
    </row>
    <row r="39" spans="1:7" ht="79.5" customHeight="1">
      <c r="A39" s="377" t="s">
        <v>180</v>
      </c>
      <c r="B39" s="377"/>
      <c r="C39" s="377"/>
      <c r="D39" s="377"/>
      <c r="E39" s="378"/>
      <c r="F39" s="378"/>
      <c r="G39" s="378"/>
    </row>
    <row r="40" spans="1:7">
      <c r="A40" s="361" t="s">
        <v>108</v>
      </c>
      <c r="B40" s="361"/>
      <c r="C40" s="361"/>
      <c r="D40" s="361"/>
      <c r="E40" s="361"/>
      <c r="F40" s="361"/>
      <c r="G40" s="361"/>
    </row>
    <row r="41" spans="1:7">
      <c r="A41" s="332" t="s">
        <v>106</v>
      </c>
      <c r="B41" s="332"/>
      <c r="C41" s="332"/>
      <c r="D41" s="332"/>
      <c r="E41" s="333" t="s">
        <v>143</v>
      </c>
      <c r="F41" s="333"/>
      <c r="G41" s="333"/>
    </row>
    <row r="42" spans="1:7" ht="28.5">
      <c r="A42" s="332"/>
      <c r="B42" s="332"/>
      <c r="C42" s="332"/>
      <c r="D42" s="332"/>
      <c r="E42" s="204" t="s">
        <v>156</v>
      </c>
      <c r="F42" s="204" t="s">
        <v>134</v>
      </c>
      <c r="G42" s="204" t="s">
        <v>146</v>
      </c>
    </row>
    <row r="43" spans="1:7" ht="110.25" customHeight="1">
      <c r="A43" s="376" t="s">
        <v>246</v>
      </c>
      <c r="B43" s="376"/>
      <c r="C43" s="376"/>
      <c r="D43" s="376"/>
      <c r="E43" s="205">
        <v>5700</v>
      </c>
      <c r="F43" s="205">
        <v>0</v>
      </c>
      <c r="G43" s="205">
        <v>5700</v>
      </c>
    </row>
    <row r="44" spans="1:7" ht="161.25" customHeight="1">
      <c r="A44" s="208"/>
      <c r="B44" s="208"/>
      <c r="C44" s="208"/>
      <c r="D44" s="208"/>
      <c r="E44" s="236"/>
      <c r="F44" s="236"/>
      <c r="G44" s="236"/>
    </row>
    <row r="45" spans="1:7" ht="25.5" customHeight="1">
      <c r="A45" s="361" t="s">
        <v>109</v>
      </c>
      <c r="B45" s="361"/>
      <c r="C45" s="361"/>
      <c r="D45" s="361"/>
      <c r="E45" s="361"/>
      <c r="F45" s="361"/>
      <c r="G45" s="361"/>
    </row>
    <row r="46" spans="1:7">
      <c r="A46" s="332" t="s">
        <v>106</v>
      </c>
      <c r="B46" s="332"/>
      <c r="C46" s="332"/>
      <c r="D46" s="332"/>
      <c r="E46" s="333" t="s">
        <v>143</v>
      </c>
      <c r="F46" s="333"/>
      <c r="G46" s="333"/>
    </row>
    <row r="47" spans="1:7" ht="28.5">
      <c r="A47" s="332"/>
      <c r="B47" s="332"/>
      <c r="C47" s="332"/>
      <c r="D47" s="332"/>
      <c r="E47" s="204" t="s">
        <v>156</v>
      </c>
      <c r="F47" s="204" t="s">
        <v>134</v>
      </c>
      <c r="G47" s="204" t="s">
        <v>146</v>
      </c>
    </row>
    <row r="48" spans="1:7" ht="402" customHeight="1">
      <c r="A48" s="377" t="s">
        <v>234</v>
      </c>
      <c r="B48" s="382"/>
      <c r="C48" s="382"/>
      <c r="D48" s="382"/>
      <c r="E48" s="205">
        <v>22109</v>
      </c>
      <c r="F48" s="205">
        <v>8255</v>
      </c>
      <c r="G48" s="205">
        <v>30364</v>
      </c>
    </row>
    <row r="49" spans="1:7" ht="38.25" customHeight="1">
      <c r="A49" s="361" t="s">
        <v>110</v>
      </c>
      <c r="B49" s="361"/>
      <c r="C49" s="361"/>
      <c r="D49" s="361"/>
      <c r="E49" s="361"/>
      <c r="F49" s="361"/>
      <c r="G49" s="361"/>
    </row>
    <row r="50" spans="1:7">
      <c r="A50" s="332" t="s">
        <v>106</v>
      </c>
      <c r="B50" s="332"/>
      <c r="C50" s="332"/>
      <c r="D50" s="332"/>
      <c r="E50" s="333" t="s">
        <v>143</v>
      </c>
      <c r="F50" s="333"/>
      <c r="G50" s="333"/>
    </row>
    <row r="51" spans="1:7" ht="28.5">
      <c r="A51" s="332"/>
      <c r="B51" s="332"/>
      <c r="C51" s="332"/>
      <c r="D51" s="332"/>
      <c r="E51" s="204" t="s">
        <v>156</v>
      </c>
      <c r="F51" s="204" t="s">
        <v>134</v>
      </c>
      <c r="G51" s="204" t="s">
        <v>146</v>
      </c>
    </row>
    <row r="52" spans="1:7" ht="227.25" customHeight="1">
      <c r="A52" s="377" t="s">
        <v>235</v>
      </c>
      <c r="B52" s="377"/>
      <c r="C52" s="377"/>
      <c r="D52" s="377"/>
      <c r="E52" s="206">
        <v>19600</v>
      </c>
      <c r="F52" s="206">
        <v>30825</v>
      </c>
      <c r="G52" s="207">
        <v>50425</v>
      </c>
    </row>
    <row r="53" spans="1:7" ht="19.5" customHeight="1">
      <c r="A53" s="208"/>
      <c r="B53" s="208"/>
      <c r="C53" s="208"/>
      <c r="D53" s="208"/>
      <c r="E53" s="209"/>
      <c r="F53" s="209"/>
      <c r="G53" s="210"/>
    </row>
    <row r="54" spans="1:7" ht="19.5" customHeight="1">
      <c r="A54" s="208"/>
      <c r="B54" s="208"/>
      <c r="C54" s="208"/>
      <c r="D54" s="208"/>
      <c r="E54" s="209"/>
      <c r="F54" s="209"/>
      <c r="G54" s="210"/>
    </row>
    <row r="55" spans="1:7" ht="18" customHeight="1">
      <c r="A55" s="387"/>
      <c r="B55" s="387"/>
      <c r="C55" s="387"/>
      <c r="D55" s="387"/>
      <c r="E55" s="385"/>
      <c r="F55" s="385"/>
      <c r="G55" s="385"/>
    </row>
    <row r="56" spans="1:7" ht="4.5" customHeight="1">
      <c r="A56" s="387"/>
      <c r="B56" s="387"/>
      <c r="C56" s="387"/>
      <c r="D56" s="387"/>
      <c r="E56" s="385"/>
      <c r="F56" s="385"/>
      <c r="G56" s="385"/>
    </row>
    <row r="57" spans="1:7" ht="21.75" hidden="1" customHeight="1">
      <c r="A57" s="387"/>
      <c r="B57" s="387"/>
      <c r="C57" s="387"/>
      <c r="D57" s="387"/>
      <c r="E57" s="385"/>
      <c r="F57" s="385"/>
      <c r="G57" s="385"/>
    </row>
    <row r="58" spans="1:7" ht="17.25" hidden="1" customHeight="1">
      <c r="A58" s="387"/>
      <c r="B58" s="387"/>
      <c r="C58" s="387"/>
      <c r="D58" s="387"/>
      <c r="E58" s="385"/>
      <c r="F58" s="385"/>
      <c r="G58" s="385"/>
    </row>
    <row r="59" spans="1:7">
      <c r="A59" s="385"/>
      <c r="B59" s="385"/>
      <c r="C59" s="385"/>
      <c r="D59" s="385"/>
      <c r="E59" s="385"/>
      <c r="F59" s="385"/>
      <c r="G59" s="385"/>
    </row>
    <row r="60" spans="1:7">
      <c r="A60" s="386" t="s">
        <v>111</v>
      </c>
      <c r="B60" s="386"/>
      <c r="C60" s="386"/>
      <c r="D60" s="386"/>
      <c r="E60" s="385"/>
      <c r="F60" s="385"/>
      <c r="G60" s="385"/>
    </row>
    <row r="61" spans="1:7" ht="44.25" customHeight="1">
      <c r="A61" s="211"/>
      <c r="B61" s="212" t="s">
        <v>112</v>
      </c>
      <c r="C61" s="213" t="s">
        <v>113</v>
      </c>
      <c r="D61" s="384" t="s">
        <v>164</v>
      </c>
      <c r="E61" s="384"/>
      <c r="F61" s="384" t="s">
        <v>165</v>
      </c>
      <c r="G61" s="384"/>
    </row>
    <row r="62" spans="1:7" ht="140.25" customHeight="1">
      <c r="A62" s="214" t="s">
        <v>114</v>
      </c>
      <c r="B62" s="214" t="s">
        <v>244</v>
      </c>
      <c r="C62" s="203" t="s">
        <v>115</v>
      </c>
      <c r="D62" s="332">
        <v>548</v>
      </c>
      <c r="E62" s="332"/>
      <c r="F62" s="333">
        <f>550+108</f>
        <v>658</v>
      </c>
      <c r="G62" s="333"/>
    </row>
    <row r="63" spans="1:7" ht="42" customHeight="1">
      <c r="A63" s="214" t="s">
        <v>116</v>
      </c>
      <c r="B63" s="214" t="s">
        <v>128</v>
      </c>
      <c r="C63" s="203" t="s">
        <v>115</v>
      </c>
      <c r="D63" s="332">
        <v>120</v>
      </c>
      <c r="E63" s="332"/>
      <c r="F63" s="333">
        <v>217</v>
      </c>
      <c r="G63" s="333"/>
    </row>
    <row r="64" spans="1:7" ht="141.75" customHeight="1">
      <c r="A64" s="214" t="s">
        <v>117</v>
      </c>
      <c r="B64" s="214" t="s">
        <v>217</v>
      </c>
      <c r="C64" s="203" t="s">
        <v>115</v>
      </c>
      <c r="D64" s="332">
        <v>127</v>
      </c>
      <c r="E64" s="332"/>
      <c r="F64" s="333">
        <v>144</v>
      </c>
      <c r="G64" s="333"/>
    </row>
    <row r="65" spans="1:8" ht="57" customHeight="1">
      <c r="A65" s="214" t="s">
        <v>118</v>
      </c>
      <c r="B65" s="214" t="s">
        <v>119</v>
      </c>
      <c r="C65" s="203" t="s">
        <v>115</v>
      </c>
      <c r="D65" s="332">
        <v>23</v>
      </c>
      <c r="E65" s="332"/>
      <c r="F65" s="333">
        <v>44</v>
      </c>
      <c r="G65" s="333"/>
    </row>
    <row r="66" spans="1:8" ht="45">
      <c r="A66" s="383" t="s">
        <v>120</v>
      </c>
      <c r="B66" s="214" t="s">
        <v>121</v>
      </c>
      <c r="C66" s="332" t="s">
        <v>115</v>
      </c>
      <c r="D66" s="332">
        <v>27</v>
      </c>
      <c r="E66" s="332"/>
      <c r="F66" s="333">
        <v>16</v>
      </c>
      <c r="G66" s="333"/>
    </row>
    <row r="67" spans="1:8" ht="45">
      <c r="A67" s="383"/>
      <c r="B67" s="214" t="s">
        <v>138</v>
      </c>
      <c r="C67" s="332"/>
      <c r="D67" s="332"/>
      <c r="E67" s="332"/>
      <c r="F67" s="333"/>
      <c r="G67" s="333"/>
    </row>
    <row r="68" spans="1:8" ht="108.75" customHeight="1">
      <c r="A68" s="214" t="s">
        <v>122</v>
      </c>
      <c r="B68" s="214" t="s">
        <v>123</v>
      </c>
      <c r="C68" s="203" t="s">
        <v>115</v>
      </c>
      <c r="D68" s="332">
        <v>24</v>
      </c>
      <c r="E68" s="332"/>
      <c r="F68" s="333">
        <v>40</v>
      </c>
      <c r="G68" s="333"/>
    </row>
    <row r="69" spans="1:8" ht="75">
      <c r="A69" s="214" t="s">
        <v>124</v>
      </c>
      <c r="B69" s="214" t="s">
        <v>125</v>
      </c>
      <c r="C69" s="203" t="s">
        <v>115</v>
      </c>
      <c r="D69" s="332">
        <v>30</v>
      </c>
      <c r="E69" s="332"/>
      <c r="F69" s="333">
        <v>42</v>
      </c>
      <c r="G69" s="333"/>
    </row>
    <row r="71" spans="1:8">
      <c r="E71" s="331"/>
      <c r="F71" s="331"/>
      <c r="G71" s="331"/>
    </row>
    <row r="72" spans="1:8">
      <c r="A72" s="334"/>
      <c r="B72" s="334"/>
      <c r="C72" s="334"/>
      <c r="D72" s="334"/>
      <c r="E72" s="331"/>
      <c r="F72" s="331"/>
      <c r="G72" s="331"/>
    </row>
    <row r="73" spans="1:8">
      <c r="A73" s="334"/>
      <c r="B73" s="334"/>
      <c r="C73" s="334"/>
      <c r="D73" s="334"/>
    </row>
    <row r="74" spans="1:8">
      <c r="E74" s="331"/>
      <c r="F74" s="331"/>
      <c r="G74" s="331"/>
      <c r="H74" s="105"/>
    </row>
    <row r="75" spans="1:8">
      <c r="E75" s="331"/>
      <c r="F75" s="331"/>
      <c r="G75" s="331"/>
      <c r="H75" s="105"/>
    </row>
    <row r="77" spans="1:8">
      <c r="E77" s="331"/>
      <c r="F77" s="331"/>
      <c r="G77" s="331"/>
    </row>
  </sheetData>
  <mergeCells count="90">
    <mergeCell ref="A30:G30"/>
    <mergeCell ref="A31:G31"/>
    <mergeCell ref="A32:G32"/>
    <mergeCell ref="A33:G33"/>
    <mergeCell ref="A25:G25"/>
    <mergeCell ref="A24:G24"/>
    <mergeCell ref="A28:G28"/>
    <mergeCell ref="A29:G29"/>
    <mergeCell ref="A26:G26"/>
    <mergeCell ref="A27:G27"/>
    <mergeCell ref="A52:D52"/>
    <mergeCell ref="A55:D58"/>
    <mergeCell ref="E55:E58"/>
    <mergeCell ref="F55:F58"/>
    <mergeCell ref="G55:G58"/>
    <mergeCell ref="A59:D59"/>
    <mergeCell ref="A60:D60"/>
    <mergeCell ref="E59:E60"/>
    <mergeCell ref="F59:F60"/>
    <mergeCell ref="G59:G60"/>
    <mergeCell ref="A66:A67"/>
    <mergeCell ref="C66:C67"/>
    <mergeCell ref="D62:E62"/>
    <mergeCell ref="D61:E61"/>
    <mergeCell ref="F61:G61"/>
    <mergeCell ref="F62:G62"/>
    <mergeCell ref="F63:G63"/>
    <mergeCell ref="D63:E63"/>
    <mergeCell ref="D64:E64"/>
    <mergeCell ref="F64:G64"/>
    <mergeCell ref="D65:E65"/>
    <mergeCell ref="F65:G65"/>
    <mergeCell ref="D66:E67"/>
    <mergeCell ref="F66:G67"/>
    <mergeCell ref="A40:G40"/>
    <mergeCell ref="A50:D51"/>
    <mergeCell ref="E50:G50"/>
    <mergeCell ref="A49:G49"/>
    <mergeCell ref="A48:D48"/>
    <mergeCell ref="A41:D42"/>
    <mergeCell ref="E41:G41"/>
    <mergeCell ref="A43:D43"/>
    <mergeCell ref="A45:G45"/>
    <mergeCell ref="A46:D47"/>
    <mergeCell ref="E46:G46"/>
    <mergeCell ref="A34:G34"/>
    <mergeCell ref="A35:D36"/>
    <mergeCell ref="E35:G35"/>
    <mergeCell ref="A37:D37"/>
    <mergeCell ref="A39:D39"/>
    <mergeCell ref="E37:E39"/>
    <mergeCell ref="F37:F39"/>
    <mergeCell ref="G37:G39"/>
    <mergeCell ref="A38:D38"/>
    <mergeCell ref="F18:F23"/>
    <mergeCell ref="A14:G14"/>
    <mergeCell ref="A15:G15"/>
    <mergeCell ref="A16:D17"/>
    <mergeCell ref="E16:G16"/>
    <mergeCell ref="G18:G23"/>
    <mergeCell ref="A21:D21"/>
    <mergeCell ref="A23:D23"/>
    <mergeCell ref="A18:D18"/>
    <mergeCell ref="A19:D19"/>
    <mergeCell ref="A20:D20"/>
    <mergeCell ref="A22:D22"/>
    <mergeCell ref="E18:E23"/>
    <mergeCell ref="A1:G1"/>
    <mergeCell ref="A4:G4"/>
    <mergeCell ref="A13:G13"/>
    <mergeCell ref="A10:G10"/>
    <mergeCell ref="A5:G5"/>
    <mergeCell ref="A6:G6"/>
    <mergeCell ref="A7:G7"/>
    <mergeCell ref="A8:G8"/>
    <mergeCell ref="A9:G9"/>
    <mergeCell ref="A3:G3"/>
    <mergeCell ref="A11:G11"/>
    <mergeCell ref="A12:G12"/>
    <mergeCell ref="E74:G74"/>
    <mergeCell ref="E75:G75"/>
    <mergeCell ref="E77:G77"/>
    <mergeCell ref="D68:E68"/>
    <mergeCell ref="F68:G68"/>
    <mergeCell ref="D69:E69"/>
    <mergeCell ref="F69:G69"/>
    <mergeCell ref="A72:D72"/>
    <mergeCell ref="A73:D73"/>
    <mergeCell ref="E72:G72"/>
    <mergeCell ref="E71:G71"/>
  </mergeCells>
  <pageMargins left="0.70866141732283472" right="0.70866141732283472" top="0.74803149606299213" bottom="0.74803149606299213" header="0.31496062992125984" footer="0.31496062992125984"/>
  <pageSetup paperSize="9" scale="8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4"/>
  <sheetViews>
    <sheetView workbookViewId="0">
      <selection sqref="A1:I16"/>
    </sheetView>
  </sheetViews>
  <sheetFormatPr defaultRowHeight="15"/>
  <sheetData>
    <row r="1" spans="1:11" ht="15.75" customHeight="1">
      <c r="A1" s="238" t="s">
        <v>256</v>
      </c>
      <c r="B1" s="239"/>
      <c r="C1" s="239"/>
      <c r="D1" s="239"/>
      <c r="E1" s="239"/>
      <c r="F1" s="239"/>
      <c r="G1" s="239"/>
      <c r="H1" s="239"/>
      <c r="I1" s="237"/>
    </row>
    <row r="3" spans="1:11" ht="18.75" customHeight="1">
      <c r="A3" s="395" t="s">
        <v>258</v>
      </c>
      <c r="B3" s="395"/>
      <c r="C3" s="395"/>
      <c r="D3" s="395"/>
      <c r="E3" s="395"/>
      <c r="F3" s="395"/>
      <c r="G3" s="395"/>
      <c r="H3" s="395"/>
      <c r="I3" s="395"/>
    </row>
    <row r="4" spans="1:11" s="8" customFormat="1" ht="15" customHeight="1">
      <c r="A4" s="240"/>
      <c r="B4" s="240"/>
      <c r="C4" s="240"/>
      <c r="D4" s="240"/>
      <c r="E4" s="240"/>
      <c r="F4" s="240"/>
      <c r="G4" s="240"/>
      <c r="H4" s="240"/>
      <c r="I4" s="240"/>
    </row>
    <row r="5" spans="1:11" s="8" customFormat="1" ht="16.5" customHeight="1">
      <c r="A5" s="396" t="s">
        <v>259</v>
      </c>
      <c r="B5" s="396"/>
      <c r="C5" s="396"/>
      <c r="D5" s="396"/>
      <c r="E5" s="396"/>
      <c r="F5" s="396"/>
      <c r="G5" s="396"/>
      <c r="H5" s="396"/>
      <c r="I5" s="396"/>
    </row>
    <row r="6" spans="1:11" s="8" customFormat="1" ht="16.5" customHeight="1">
      <c r="A6" s="396"/>
      <c r="B6" s="396"/>
      <c r="C6" s="396"/>
      <c r="D6" s="396"/>
      <c r="E6" s="396"/>
      <c r="F6" s="396"/>
      <c r="G6" s="396"/>
      <c r="H6" s="396"/>
      <c r="I6" s="396"/>
    </row>
    <row r="7" spans="1:11" s="8" customFormat="1">
      <c r="A7" s="6"/>
      <c r="B7" s="6"/>
      <c r="C7" s="6"/>
      <c r="D7" s="6"/>
      <c r="E7" s="6"/>
      <c r="F7" s="6"/>
      <c r="G7" s="6"/>
      <c r="H7" s="6"/>
      <c r="I7" s="6"/>
      <c r="J7" s="6"/>
      <c r="K7" s="6"/>
    </row>
    <row r="8" spans="1:11">
      <c r="A8" s="6"/>
      <c r="B8" s="6"/>
      <c r="C8" s="6"/>
      <c r="D8" s="6"/>
      <c r="E8" s="6"/>
      <c r="F8" s="6"/>
      <c r="G8" s="6"/>
      <c r="H8" s="6"/>
      <c r="I8" s="6"/>
    </row>
    <row r="9" spans="1:11" ht="15.75">
      <c r="A9" s="399" t="s">
        <v>166</v>
      </c>
      <c r="B9" s="399"/>
      <c r="C9" s="399"/>
      <c r="D9" s="399"/>
      <c r="E9" s="5"/>
    </row>
    <row r="10" spans="1:11" ht="15.75">
      <c r="A10" s="399" t="s">
        <v>257</v>
      </c>
      <c r="B10" s="399"/>
      <c r="C10" s="399"/>
      <c r="D10" s="399"/>
      <c r="E10" s="5"/>
    </row>
    <row r="11" spans="1:11" ht="15.75">
      <c r="F11" s="398" t="s">
        <v>86</v>
      </c>
      <c r="G11" s="398"/>
      <c r="H11" s="398"/>
      <c r="I11" s="398"/>
      <c r="J11" s="9"/>
    </row>
    <row r="12" spans="1:11">
      <c r="F12" s="398" t="s">
        <v>87</v>
      </c>
      <c r="G12" s="398"/>
      <c r="H12" s="398"/>
      <c r="I12" s="398"/>
    </row>
    <row r="13" spans="1:11">
      <c r="F13" s="107"/>
      <c r="G13" s="107"/>
      <c r="H13" s="107"/>
      <c r="I13" s="107"/>
    </row>
    <row r="14" spans="1:11">
      <c r="F14" s="397" t="s">
        <v>133</v>
      </c>
      <c r="G14" s="397"/>
      <c r="H14" s="397"/>
      <c r="I14" s="397"/>
    </row>
  </sheetData>
  <mergeCells count="7">
    <mergeCell ref="A3:I3"/>
    <mergeCell ref="A5:I6"/>
    <mergeCell ref="F14:I14"/>
    <mergeCell ref="F12:I12"/>
    <mergeCell ref="F11:I11"/>
    <mergeCell ref="A9:D9"/>
    <mergeCell ref="A10:D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9</vt:i4>
      </vt:variant>
    </vt:vector>
  </HeadingPairs>
  <TitlesOfParts>
    <vt:vector size="9" baseType="lpstr">
      <vt:lpstr>SAŽETAK</vt:lpstr>
      <vt:lpstr> Račun prihoda i rashoda</vt:lpstr>
      <vt:lpstr>Prihodi i rashodi po izvorima</vt:lpstr>
      <vt:lpstr>Rashodi prema funkcijskoj kl</vt:lpstr>
      <vt:lpstr>Račun financiranja</vt:lpstr>
      <vt:lpstr>POSEBNI DIO</vt:lpstr>
      <vt:lpstr>Članak 8.</vt:lpstr>
      <vt:lpstr>Članak 9.</vt:lpstr>
      <vt:lpstr>ZAVRŠNE ODREDBE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Lacković</dc:creator>
  <cp:lastModifiedBy>DV Izvor</cp:lastModifiedBy>
  <cp:lastPrinted>2024-07-02T14:24:48Z</cp:lastPrinted>
  <dcterms:created xsi:type="dcterms:W3CDTF">2022-08-12T12:51:27Z</dcterms:created>
  <dcterms:modified xsi:type="dcterms:W3CDTF">2024-07-04T11:28:59Z</dcterms:modified>
</cp:coreProperties>
</file>