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Tomaskovic\Desktop\Rebalans\2025\"/>
    </mc:Choice>
  </mc:AlternateContent>
  <xr:revisionPtr revIDLastSave="0" documentId="8_{60205148-EB82-4C33-831E-9EF3F35ACF84}" xr6:coauthVersionLast="47" xr6:coauthVersionMax="47" xr10:uidLastSave="{00000000-0000-0000-0000-000000000000}"/>
  <bookViews>
    <workbookView xWindow="-120" yWindow="-120" windowWidth="29040" windowHeight="15720" activeTab="2" xr2:uid="{00000000-000D-0000-FFFF-FFFF00000000}"/>
  </bookViews>
  <sheets>
    <sheet name="SAŽETAK" sheetId="8" r:id="rId1"/>
    <sheet name=" Račun prihoda i rashoda" sheetId="3" r:id="rId2"/>
    <sheet name="Prihodi i rashodi po izvorima" sheetId="12" r:id="rId3"/>
    <sheet name="Rashodi prema funkcijskoj kl" sheetId="5" r:id="rId4"/>
    <sheet name="Račun financiranja" sheetId="6" r:id="rId5"/>
    <sheet name="POSEBNI DIO" sheetId="7" r:id="rId6"/>
    <sheet name="Članak 8." sheetId="10" r:id="rId7"/>
    <sheet name="Članak 9." sheetId="11" r:id="rId8"/>
    <sheet name="ZAVRŠNE ODREDBE"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2" l="1"/>
  <c r="H11" i="12"/>
  <c r="H10" i="12"/>
  <c r="G23" i="7"/>
  <c r="G106" i="7"/>
  <c r="F106" i="7"/>
  <c r="G118" i="7"/>
  <c r="G117" i="7" s="1"/>
  <c r="G116" i="7" s="1"/>
  <c r="F117" i="7"/>
  <c r="F116" i="7" s="1"/>
  <c r="E117" i="7"/>
  <c r="E116" i="7" s="1"/>
  <c r="F108" i="7"/>
  <c r="E108" i="7"/>
  <c r="H41" i="6"/>
  <c r="H43" i="6"/>
  <c r="H42" i="6" s="1"/>
  <c r="F40" i="6"/>
  <c r="G41" i="6"/>
  <c r="F41" i="6"/>
  <c r="E18" i="12"/>
  <c r="D18" i="12"/>
  <c r="C18" i="12"/>
  <c r="E22" i="12"/>
  <c r="E17" i="12"/>
  <c r="D15" i="12"/>
  <c r="C15" i="12"/>
  <c r="H36" i="8"/>
  <c r="H35" i="8"/>
  <c r="E43" i="12"/>
  <c r="E20" i="12"/>
  <c r="H34" i="8" l="1"/>
  <c r="F19" i="3" l="1"/>
  <c r="F123" i="7" l="1"/>
  <c r="F122" i="7" s="1"/>
  <c r="G122" i="7" s="1"/>
  <c r="F120" i="7"/>
  <c r="F119" i="7" s="1"/>
  <c r="G80" i="7"/>
  <c r="G79" i="7" s="1"/>
  <c r="F79" i="7"/>
  <c r="E79" i="7"/>
  <c r="G78" i="7"/>
  <c r="G77" i="7" s="1"/>
  <c r="F77" i="7"/>
  <c r="F75" i="7" s="1"/>
  <c r="E77" i="7"/>
  <c r="G44" i="7"/>
  <c r="G43" i="7" s="1"/>
  <c r="G42" i="7" s="1"/>
  <c r="F43" i="7"/>
  <c r="F42" i="7" s="1"/>
  <c r="G18" i="7" s="1"/>
  <c r="E38" i="12"/>
  <c r="E41" i="12"/>
  <c r="D37" i="12"/>
  <c r="D36" i="12" s="1"/>
  <c r="D42" i="12"/>
  <c r="D39" i="12" s="1"/>
  <c r="D35" i="12"/>
  <c r="E27" i="3"/>
  <c r="E18" i="3"/>
  <c r="G15" i="8" s="1"/>
  <c r="H15" i="8" s="1"/>
  <c r="E14" i="3"/>
  <c r="F17" i="3"/>
  <c r="E12" i="3"/>
  <c r="F12" i="3" s="1"/>
  <c r="G105" i="7"/>
  <c r="G104" i="7"/>
  <c r="F103" i="7"/>
  <c r="F102" i="7" s="1"/>
  <c r="F101" i="7" s="1"/>
  <c r="E103" i="7"/>
  <c r="E102" i="7" s="1"/>
  <c r="E101" i="7" s="1"/>
  <c r="G100" i="7"/>
  <c r="G99" i="7"/>
  <c r="F98" i="7"/>
  <c r="F97" i="7" s="1"/>
  <c r="F96" i="7" s="1"/>
  <c r="E98" i="7"/>
  <c r="E97" i="7" s="1"/>
  <c r="E96" i="7" s="1"/>
  <c r="G124" i="7"/>
  <c r="G123" i="7" s="1"/>
  <c r="G121" i="7"/>
  <c r="G120" i="7" s="1"/>
  <c r="G119" i="7" s="1"/>
  <c r="G115" i="7"/>
  <c r="G114" i="7" s="1"/>
  <c r="G113" i="7" s="1"/>
  <c r="G112" i="7"/>
  <c r="G111" i="7" s="1"/>
  <c r="G110" i="7" s="1"/>
  <c r="G109" i="7"/>
  <c r="G108" i="7" s="1"/>
  <c r="G95" i="7"/>
  <c r="G94" i="7"/>
  <c r="G90" i="7"/>
  <c r="G89" i="7"/>
  <c r="G85" i="7"/>
  <c r="G84" i="7"/>
  <c r="G74" i="7"/>
  <c r="G73" i="7" s="1"/>
  <c r="G72" i="7" s="1"/>
  <c r="G71" i="7"/>
  <c r="G70" i="7" s="1"/>
  <c r="G69" i="7"/>
  <c r="G68" i="7" s="1"/>
  <c r="G66" i="7"/>
  <c r="G65" i="7" s="1"/>
  <c r="G64" i="7" s="1"/>
  <c r="G62" i="7"/>
  <c r="G61" i="7" s="1"/>
  <c r="G60" i="7" s="1"/>
  <c r="G59" i="7" s="1"/>
  <c r="G58" i="7"/>
  <c r="G57" i="7"/>
  <c r="G53" i="7"/>
  <c r="G52" i="7" s="1"/>
  <c r="G51" i="7" s="1"/>
  <c r="G50" i="7"/>
  <c r="G49" i="7" s="1"/>
  <c r="G48" i="7" s="1"/>
  <c r="G47" i="7"/>
  <c r="G46" i="7" s="1"/>
  <c r="G45" i="7" s="1"/>
  <c r="G41" i="7"/>
  <c r="G40" i="7" s="1"/>
  <c r="G39" i="7" s="1"/>
  <c r="G38" i="7"/>
  <c r="G37" i="7" s="1"/>
  <c r="G36" i="7" s="1"/>
  <c r="G35" i="7"/>
  <c r="G31" i="7"/>
  <c r="G30" i="7" s="1"/>
  <c r="G29" i="7" s="1"/>
  <c r="G28" i="7"/>
  <c r="F114" i="7"/>
  <c r="F113" i="7" s="1"/>
  <c r="E114" i="7"/>
  <c r="E113" i="7" s="1"/>
  <c r="F111" i="7"/>
  <c r="F110" i="7" s="1"/>
  <c r="E111" i="7"/>
  <c r="E110" i="7" s="1"/>
  <c r="F107" i="7"/>
  <c r="E107" i="7"/>
  <c r="F93" i="7"/>
  <c r="F92" i="7" s="1"/>
  <c r="F91" i="7" s="1"/>
  <c r="E93" i="7"/>
  <c r="E92" i="7" s="1"/>
  <c r="E91" i="7" s="1"/>
  <c r="F88" i="7"/>
  <c r="F87" i="7" s="1"/>
  <c r="F86" i="7" s="1"/>
  <c r="E88" i="7"/>
  <c r="E87" i="7" s="1"/>
  <c r="E86" i="7" s="1"/>
  <c r="F83" i="7"/>
  <c r="F82" i="7" s="1"/>
  <c r="F81" i="7" s="1"/>
  <c r="E83" i="7"/>
  <c r="E82" i="7" s="1"/>
  <c r="E81" i="7" s="1"/>
  <c r="F73" i="7"/>
  <c r="F72" i="7" s="1"/>
  <c r="F20" i="7" s="1"/>
  <c r="E73" i="7"/>
  <c r="E72" i="7" s="1"/>
  <c r="E20" i="7" s="1"/>
  <c r="F70" i="7"/>
  <c r="E70" i="7"/>
  <c r="F68" i="7"/>
  <c r="E68" i="7"/>
  <c r="F65" i="7"/>
  <c r="F64" i="7" s="1"/>
  <c r="E65" i="7"/>
  <c r="E64" i="7" s="1"/>
  <c r="F61" i="7"/>
  <c r="F60" i="7" s="1"/>
  <c r="F59" i="7" s="1"/>
  <c r="E61" i="7"/>
  <c r="E60" i="7" s="1"/>
  <c r="E59" i="7" s="1"/>
  <c r="F56" i="7"/>
  <c r="F55" i="7" s="1"/>
  <c r="F54" i="7" s="1"/>
  <c r="E56" i="7"/>
  <c r="E55" i="7" s="1"/>
  <c r="E54" i="7" s="1"/>
  <c r="F52" i="7"/>
  <c r="F51" i="7" s="1"/>
  <c r="E52" i="7"/>
  <c r="E51" i="7" s="1"/>
  <c r="E22" i="7" s="1"/>
  <c r="F49" i="7"/>
  <c r="F48" i="7" s="1"/>
  <c r="E49" i="7"/>
  <c r="E48" i="7" s="1"/>
  <c r="E21" i="7" s="1"/>
  <c r="F46" i="7"/>
  <c r="F45" i="7" s="1"/>
  <c r="E46" i="7"/>
  <c r="E45" i="7" s="1"/>
  <c r="F40" i="7"/>
  <c r="F39" i="7" s="1"/>
  <c r="E40" i="7"/>
  <c r="E39" i="7" s="1"/>
  <c r="F37" i="7"/>
  <c r="F36" i="7" s="1"/>
  <c r="F16" i="7" s="1"/>
  <c r="E37" i="7"/>
  <c r="E36" i="7" s="1"/>
  <c r="E16" i="7" s="1"/>
  <c r="F33" i="7"/>
  <c r="F32" i="7" s="1"/>
  <c r="E34" i="7"/>
  <c r="E33" i="7" s="1"/>
  <c r="E32" i="7" s="1"/>
  <c r="F30" i="7"/>
  <c r="F29" i="7" s="1"/>
  <c r="F14" i="7" s="1"/>
  <c r="E30" i="7"/>
  <c r="E29" i="7" s="1"/>
  <c r="E14" i="7" s="1"/>
  <c r="E27" i="7"/>
  <c r="E26" i="7" s="1"/>
  <c r="E25" i="7" s="1"/>
  <c r="F26" i="7"/>
  <c r="F25" i="7" s="1"/>
  <c r="C36" i="12"/>
  <c r="C39" i="12"/>
  <c r="F13" i="3"/>
  <c r="F22" i="7" l="1"/>
  <c r="G75" i="7"/>
  <c r="F21" i="7"/>
  <c r="G21" i="7" s="1"/>
  <c r="E106" i="7"/>
  <c r="F24" i="7"/>
  <c r="G14" i="7"/>
  <c r="G16" i="7"/>
  <c r="G22" i="7"/>
  <c r="G20" i="7"/>
  <c r="G40" i="6"/>
  <c r="E13" i="7"/>
  <c r="F13" i="7"/>
  <c r="E15" i="7"/>
  <c r="F15" i="7"/>
  <c r="E76" i="7"/>
  <c r="F76" i="7"/>
  <c r="G76" i="7"/>
  <c r="E11" i="3"/>
  <c r="G56" i="7"/>
  <c r="G55" i="7" s="1"/>
  <c r="G54" i="7" s="1"/>
  <c r="G98" i="7"/>
  <c r="G97" i="7" s="1"/>
  <c r="G96" i="7" s="1"/>
  <c r="G103" i="7"/>
  <c r="G102" i="7" s="1"/>
  <c r="G101" i="7" s="1"/>
  <c r="G27" i="7"/>
  <c r="G26" i="7" s="1"/>
  <c r="G25" i="7" s="1"/>
  <c r="G107" i="7"/>
  <c r="G34" i="7"/>
  <c r="G33" i="7" s="1"/>
  <c r="G32" i="7" s="1"/>
  <c r="G93" i="7"/>
  <c r="G92" i="7" s="1"/>
  <c r="G91" i="7" s="1"/>
  <c r="G88" i="7"/>
  <c r="G87" i="7" s="1"/>
  <c r="G86" i="7" s="1"/>
  <c r="G83" i="7"/>
  <c r="G82" i="7" s="1"/>
  <c r="G81" i="7" s="1"/>
  <c r="G67" i="7"/>
  <c r="G63" i="7" s="1"/>
  <c r="E67" i="7"/>
  <c r="E19" i="7" s="1"/>
  <c r="F67" i="7"/>
  <c r="E24" i="7"/>
  <c r="E17" i="7"/>
  <c r="G17" i="7" s="1"/>
  <c r="G15" i="7" l="1"/>
  <c r="F19" i="7"/>
  <c r="G19" i="7" s="1"/>
  <c r="G24" i="7"/>
  <c r="G13" i="7"/>
  <c r="E10" i="3"/>
  <c r="G14" i="8"/>
  <c r="F63" i="7"/>
  <c r="F23" i="7" s="1"/>
  <c r="E63" i="7"/>
  <c r="E23" i="7" s="1"/>
  <c r="E12" i="7"/>
  <c r="E11" i="7" s="1"/>
  <c r="E10" i="7" s="1"/>
  <c r="F12" i="7" l="1"/>
  <c r="F11" i="7" s="1"/>
  <c r="F10" i="7" s="1"/>
  <c r="G12" i="7"/>
  <c r="G11" i="7" s="1"/>
  <c r="G10" i="7" s="1"/>
  <c r="F39" i="6"/>
  <c r="F38" i="6" s="1"/>
  <c r="F46" i="6" s="1"/>
  <c r="H44" i="6"/>
  <c r="E26" i="12" l="1"/>
  <c r="E24" i="12"/>
  <c r="E21" i="12"/>
  <c r="E19" i="12"/>
  <c r="E16" i="12"/>
  <c r="E15" i="12" s="1"/>
  <c r="E14" i="12"/>
  <c r="E12" i="12"/>
  <c r="E47" i="12"/>
  <c r="E45" i="12"/>
  <c r="E42" i="12"/>
  <c r="E40" i="12"/>
  <c r="E37" i="12"/>
  <c r="E36" i="12" s="1"/>
  <c r="E35" i="12"/>
  <c r="E33" i="12"/>
  <c r="E39" i="12" l="1"/>
  <c r="F14" i="3"/>
  <c r="F15" i="3"/>
  <c r="F16" i="3"/>
  <c r="F28" i="3"/>
  <c r="F29" i="3"/>
  <c r="F27" i="3"/>
  <c r="F32" i="3"/>
  <c r="F11" i="3" l="1"/>
  <c r="F26" i="3"/>
  <c r="B11" i="5" l="1"/>
  <c r="B10" i="5" s="1"/>
  <c r="B9" i="5" s="1"/>
  <c r="D30" i="3"/>
  <c r="D26" i="3"/>
  <c r="D18" i="3"/>
  <c r="F18" i="3" s="1"/>
  <c r="D11" i="3"/>
  <c r="C46" i="12"/>
  <c r="C44" i="12"/>
  <c r="C34" i="12"/>
  <c r="C32" i="12"/>
  <c r="C25" i="12"/>
  <c r="C23" i="12"/>
  <c r="C13" i="12"/>
  <c r="C11" i="12"/>
  <c r="E46" i="12"/>
  <c r="D46" i="12"/>
  <c r="E44" i="12"/>
  <c r="D44" i="12"/>
  <c r="E34" i="12"/>
  <c r="D34" i="12"/>
  <c r="D32" i="12"/>
  <c r="E32" i="12"/>
  <c r="E25" i="12"/>
  <c r="D25" i="12"/>
  <c r="E23" i="12"/>
  <c r="D23" i="12"/>
  <c r="E13" i="12"/>
  <c r="D13" i="12"/>
  <c r="E11" i="12"/>
  <c r="D11" i="12"/>
  <c r="F30" i="3"/>
  <c r="E30" i="3"/>
  <c r="G18" i="8" s="1"/>
  <c r="E26" i="3"/>
  <c r="G17" i="8" s="1"/>
  <c r="E10" i="12" l="1"/>
  <c r="D10" i="12"/>
  <c r="D10" i="3"/>
  <c r="F10" i="3" s="1"/>
  <c r="C31" i="12"/>
  <c r="E31" i="12"/>
  <c r="C10" i="12"/>
  <c r="E25" i="3"/>
  <c r="C12" i="5" s="1"/>
  <c r="D12" i="5" s="1"/>
  <c r="D25" i="3"/>
  <c r="H18" i="8"/>
  <c r="F25" i="3"/>
  <c r="D31" i="12"/>
  <c r="H40" i="6" l="1"/>
  <c r="H39" i="6" s="1"/>
  <c r="G39" i="6"/>
  <c r="G46" i="6" l="1"/>
  <c r="G38" i="6"/>
  <c r="D11" i="5" l="1"/>
  <c r="D10" i="5" s="1"/>
  <c r="D9" i="5" s="1"/>
  <c r="C11" i="5"/>
  <c r="C10" i="5" s="1"/>
  <c r="C9" i="5" s="1"/>
  <c r="H46" i="6" l="1"/>
  <c r="H38" i="6"/>
  <c r="G13" i="8" l="1"/>
  <c r="G44" i="8" s="1"/>
  <c r="H14" i="8" l="1"/>
  <c r="F13" i="8" l="1"/>
  <c r="F16" i="8"/>
  <c r="F45" i="8" s="1"/>
  <c r="G16" i="8"/>
  <c r="G45" i="8" s="1"/>
  <c r="H37" i="8"/>
  <c r="F37" i="8"/>
  <c r="F34" i="8" s="1"/>
  <c r="G37" i="8"/>
  <c r="G34" i="8" s="1"/>
  <c r="F19" i="8" l="1"/>
  <c r="F44" i="8"/>
  <c r="H27" i="8"/>
  <c r="G27" i="8"/>
  <c r="F27" i="8"/>
  <c r="H13" i="8"/>
  <c r="H44" i="8" s="1"/>
  <c r="H17" i="8" l="1"/>
  <c r="H16" i="8" s="1"/>
  <c r="H45" i="8" s="1"/>
  <c r="H46" i="8" s="1"/>
  <c r="G46" i="8"/>
  <c r="F46" i="8"/>
  <c r="G19" i="8"/>
  <c r="H19" i="8" l="1"/>
</calcChain>
</file>

<file path=xl/sharedStrings.xml><?xml version="1.0" encoding="utf-8"?>
<sst xmlns="http://schemas.openxmlformats.org/spreadsheetml/2006/main" count="622" uniqueCount="328">
  <si>
    <t>PRIHODI UKUPNO</t>
  </si>
  <si>
    <t>PRIHODI POSLOVANJA</t>
  </si>
  <si>
    <t>RASHODI UKUPNO</t>
  </si>
  <si>
    <t>RAZLIKA - VIŠAK / MANJAK</t>
  </si>
  <si>
    <t>NETO FINANCIRANJE</t>
  </si>
  <si>
    <t>Naziv prihoda</t>
  </si>
  <si>
    <t xml:space="preserve">A. RAČUN PRIHODA I RASHODA </t>
  </si>
  <si>
    <t>Razred</t>
  </si>
  <si>
    <t>Skupina</t>
  </si>
  <si>
    <t>Izvor</t>
  </si>
  <si>
    <t>Prihodi poslovanja</t>
  </si>
  <si>
    <t>Prihodi od prodaje nefinancijske imovine</t>
  </si>
  <si>
    <t>RASHODI POSLOVANJA</t>
  </si>
  <si>
    <t>Naziv rashoda</t>
  </si>
  <si>
    <t>Rashodi poslovanja</t>
  </si>
  <si>
    <t>Rashodi za zaposlene</t>
  </si>
  <si>
    <t>Rashodi za nabavu nefinancijske imovine</t>
  </si>
  <si>
    <t>Rashodi za nabavu neproizvedene dugotrajne imovine</t>
  </si>
  <si>
    <t>RASHODI PREMA FUNKCIJSKOJ KLASIFIKACIJI</t>
  </si>
  <si>
    <t>UKUPNI RASHODI</t>
  </si>
  <si>
    <t>Primici od financijske imovine i zaduživanja</t>
  </si>
  <si>
    <t>Izdaci za financijsku imovinu i otplate zajmova</t>
  </si>
  <si>
    <t>II. POSEBNI DIO</t>
  </si>
  <si>
    <t>I. OPĆI DIO</t>
  </si>
  <si>
    <t>Šifra</t>
  </si>
  <si>
    <t xml:space="preserve">Naziv </t>
  </si>
  <si>
    <t>Materijalni rashodi</t>
  </si>
  <si>
    <t>A) SAŽETAK RAČUNA PRIHODA I RASHODA</t>
  </si>
  <si>
    <t>B) SAŽETAK RAČUNA FINANCIRANJA</t>
  </si>
  <si>
    <t>Prihodi od prodaje proizvedene dugotrajne imovine</t>
  </si>
  <si>
    <t>Pomoći iz inozemstva i od subjekata unutar općeg proračuna</t>
  </si>
  <si>
    <t>Prihodi iz nadležnog proračuna i od HZZO-a temeljem ugovornih obveza</t>
  </si>
  <si>
    <t>Rashodi za nabavu proizvedene dugotrajne imovine</t>
  </si>
  <si>
    <t>C) PRENESENI VIŠAK ILI PRENESENI MANJAK I VIŠEGODIŠNJI PLAN URAVNOTEŽENJA</t>
  </si>
  <si>
    <t>Naziv</t>
  </si>
  <si>
    <t>EUR</t>
  </si>
  <si>
    <t>Višak prihoda iz prethodne godine koji će se rasporediti</t>
  </si>
  <si>
    <t>Manjak prihoda iz prethodne godine za pokriće</t>
  </si>
  <si>
    <t>UKUPNO FINANCIJSKI PLAN (A.+B.+C.)</t>
  </si>
  <si>
    <t>RAZLIKA</t>
  </si>
  <si>
    <t>4.7.</t>
  </si>
  <si>
    <t>Prihodi od imovine</t>
  </si>
  <si>
    <t>Prihodi od upravnih i administrativnih pristojbi, pristojbi po posebnim propisima i naknada</t>
  </si>
  <si>
    <t>Prihodi od prodaje proizvoda i robe te pruženih usluga, prihodi od donacija te povrati po protestiranim jamstvima</t>
  </si>
  <si>
    <t>1.1.</t>
  </si>
  <si>
    <t>Financijski rashodi</t>
  </si>
  <si>
    <t>PROGRAM 4090</t>
  </si>
  <si>
    <t>DRUŠTVENA BRIGA O DJECI PREDŠKOLSKE DOBI</t>
  </si>
  <si>
    <t>Redovna djelatnost dječjeg vrtića</t>
  </si>
  <si>
    <t>Izvor financiranja 1.1.</t>
  </si>
  <si>
    <t>Aktivnost A409005</t>
  </si>
  <si>
    <t>Posebni program-Montessori</t>
  </si>
  <si>
    <t>Aktivnost A409007</t>
  </si>
  <si>
    <t>Posebni program-igraonice</t>
  </si>
  <si>
    <t>Rahodi za nabavu nefinancijske imovine</t>
  </si>
  <si>
    <t>Programi javnih potreba-predškola I TUR</t>
  </si>
  <si>
    <t>Izvor financiranja 4.7.</t>
  </si>
  <si>
    <t>09 – Obrazovanje</t>
  </si>
  <si>
    <t>091 Predškolsko i osnovno obrazovanje</t>
  </si>
  <si>
    <t>0911 Predškolsko obrazovovanje</t>
  </si>
  <si>
    <t>Članak 3.</t>
  </si>
  <si>
    <t>Članak 4.</t>
  </si>
  <si>
    <t>Članak 5.</t>
  </si>
  <si>
    <t>PREDSJEDNICA UPRAVNOG VIJEĆA</t>
  </si>
  <si>
    <t>Članak 6.</t>
  </si>
  <si>
    <t xml:space="preserve">Brojčana oznaka i naziv				
				</t>
  </si>
  <si>
    <t>BROJČANA OZNAKA I NAZIV</t>
  </si>
  <si>
    <t>Članak 7.</t>
  </si>
  <si>
    <t>2.RASHODI I IZDACI</t>
  </si>
  <si>
    <t>Visina minimalne bruto plaće utvrđuje se jedanput godišnje za slijedeću kalendarsku godinu, a utvrđuje ju Vlada RH Uredbom o visini minimalne plaće.</t>
  </si>
  <si>
    <t>Članak 8.</t>
  </si>
  <si>
    <t xml:space="preserve">Program:  DRUŠTVENA BRIGA O DJECI PREDŠKOLSKE DOBI </t>
  </si>
  <si>
    <t xml:space="preserve">Zakonske i druge pravne osnove programa: </t>
  </si>
  <si>
    <t>5. Briga o djeci</t>
  </si>
  <si>
    <t xml:space="preserve">Naziv aktivnosti/projekta u Proračunu: REDOVNA DJELATNOST DJEČJEG VRTIĆA </t>
  </si>
  <si>
    <t>Obrazloženje aktivnosti/projekta</t>
  </si>
  <si>
    <t xml:space="preserve">Naziv aktivnosti/projekta u Proračunu: POSEBNI PROGRAM - MONTESSORI </t>
  </si>
  <si>
    <t xml:space="preserve">Naziv aktivnosti/projekta u Proračunu: KRAĆI PROGRAM – IGRAONICE </t>
  </si>
  <si>
    <t xml:space="preserve">Naziv aktivnosti/projekta u Proračunu: PROGRAM JAVNIH POTREBA – PREDŠKOLA I TUR </t>
  </si>
  <si>
    <t xml:space="preserve">Naziv aktivnosti/projekta u Proračunu: NABAVA NEFINANCIJSKE IMOVINE </t>
  </si>
  <si>
    <t>POKAZATELJ    USPJEŠNOSTI</t>
  </si>
  <si>
    <t>Definicija</t>
  </si>
  <si>
    <t>Jedinica</t>
  </si>
  <si>
    <t>Ukupni broj upisane djece</t>
  </si>
  <si>
    <t>Broj</t>
  </si>
  <si>
    <t>Broj novoupisane djece</t>
  </si>
  <si>
    <t>Broj djece obuhvaćene programom predškolskog odgoja i obrazovanja u gradskim dječjim vrtićima</t>
  </si>
  <si>
    <t>Broj djece u Montessori programu</t>
  </si>
  <si>
    <t>Poticati uvođenje posebnih i alternativnih programa kojima se najbolje zadovoljavaju specifične potrebe djece</t>
  </si>
  <si>
    <t>Broj djece u kraćem programu predškole</t>
  </si>
  <si>
    <t>Omogućiti svoj djeci u godini dana prije polaska u osnovnu školu pohađanje programa predškole.</t>
  </si>
  <si>
    <t>Broj djece  s teškoćama u razvoju</t>
  </si>
  <si>
    <t>Cilj inkluzivnog obrazovanja podrazumijeva aktivno uključiti svu djecu u odgojno obrazovne aktivnosti te da im se pruži jednak pristup u igri i radu u odgojnim skupinama. Dosadašnji pokazatelj je porast upisane djece s teškoćama u razvoju iz godine u godinu.</t>
  </si>
  <si>
    <t>Broj djece u kraćem programu folklorne igraonice</t>
  </si>
  <si>
    <t>Pokazatelji rezultata:</t>
  </si>
  <si>
    <t>Sukladno Prilogu 1. Provedbenog programa Grada Samobora za razdoblje 2021. – 2025.</t>
  </si>
  <si>
    <t>Vlastiti izvori</t>
  </si>
  <si>
    <t>Rezultat poslovanja</t>
  </si>
  <si>
    <t>Višak prihoda</t>
  </si>
  <si>
    <t xml:space="preserve">Manjak prihoda </t>
  </si>
  <si>
    <t>__________________________</t>
  </si>
  <si>
    <t>Povećanje/ smanjenje</t>
  </si>
  <si>
    <r>
      <rPr>
        <b/>
        <sz val="11"/>
        <rFont val="Calibri"/>
        <family val="2"/>
        <charset val="238"/>
        <scheme val="minor"/>
      </rPr>
      <t>RAZLIKA</t>
    </r>
    <r>
      <rPr>
        <b/>
        <sz val="11"/>
        <color indexed="8"/>
        <rFont val="Calibri"/>
        <family val="2"/>
        <charset val="238"/>
        <scheme val="minor"/>
      </rPr>
      <t xml:space="preserve"> VIŠAK / MANJAK IZ PRETHODNE(IH) GODINE KOJI ĆE SE RASPOREDITI / POKRITI</t>
    </r>
  </si>
  <si>
    <t>Članak 1.</t>
  </si>
  <si>
    <t>Članak 2.</t>
  </si>
  <si>
    <t xml:space="preserve">Planirana sredstva </t>
  </si>
  <si>
    <t>I. OPĆI  DIO</t>
  </si>
  <si>
    <t>Prihodi, primici i višak</t>
  </si>
  <si>
    <t>Rashodi, izdaci i manjak</t>
  </si>
  <si>
    <t>OPĆI PRIHODI I PRIMICI</t>
  </si>
  <si>
    <t>VLASTITI PRIHOD</t>
  </si>
  <si>
    <t>PRIHODI ZA POSEBNE NAMJENE</t>
  </si>
  <si>
    <t>POMOĆI</t>
  </si>
  <si>
    <t>DONACIJE</t>
  </si>
  <si>
    <t>PRIHODI OD PRODAJE ILI ZAMJENE NEFINANCIJSKE IMOVINE I NAKNADE S NASLOVA OSIGURANJA</t>
  </si>
  <si>
    <t>B. RAČUN FINANCIRANJA PREMA EKONOMSKOJ KLASIFIKACIJI</t>
  </si>
  <si>
    <t>PRIMICI UKUPNO</t>
  </si>
  <si>
    <t>Primici od zaduživanja</t>
  </si>
  <si>
    <t>IZDACI UKUPNO</t>
  </si>
  <si>
    <t>Izdaci za otplatu glavnice primljenih kredita i zajmova</t>
  </si>
  <si>
    <t>B. RAČUN FINANCIRANJA PREMA IZVORIMA FINACIRANJA</t>
  </si>
  <si>
    <t>UKUPAN DONOS VIŠKA / MANJKA IZ PRETHODNE(IH) GODINE</t>
  </si>
  <si>
    <t>-          Zakon o ustanovama (NN 76/93, 29/97, 47/99, 35/08, 127/19 i 151/22)</t>
  </si>
  <si>
    <t>-          Državni pedagoški standard predškolskog odgoja i naobrazbe (NN 63/08 i 90/10)</t>
  </si>
  <si>
    <t>-          Uputa za izradu proračuna Grada Samobora za razdoblje 2024.-2026.godine</t>
  </si>
  <si>
    <t>Članak 9.</t>
  </si>
  <si>
    <t>Troškove redovne djelatnosti Dječjeg vrtića Izvor snosi većim dijelom osnivač ustanove - Grad Samobor i roditelji djece koja polaze vrtić.</t>
  </si>
  <si>
    <t>Prihodi su povećani/smanjeni po ekonomskoj klasifikaciji i izvorima financiranja:</t>
  </si>
  <si>
    <t xml:space="preserve">                                         ZA DJEČJI VRTIĆ IZVOR , G. KRKLECA 2, SAMOBOR</t>
  </si>
  <si>
    <t xml:space="preserve">Ukupni broj školskih obveznika uključenih u 10-satni program. </t>
  </si>
  <si>
    <t>Rashodi su povećani/smanjeni po ekonomskoj klasifikaciji i izvorima financiranja:</t>
  </si>
  <si>
    <t>-          Zakon o predškolskom odgoju i obrazovanju  (NN 10/ 97, 107/07, 94/13, 98/19, 57/22 i 101/23)</t>
  </si>
  <si>
    <t>Financijska sredstva za provođenje Posebnog programa – Montessori proizlaze iz roditeljskih uplata. Naime, cijena za djecu uključenu u Montessori program uvećava se za 53,09 € mjesečno na redoviti iznos roditeljske uplate od 76,98 €. Sredstva se ulažu dalje u program, i to: dodatke na plaću 6 odgojiteljica te njihovo stručno obrazovanje i usavršavanje.</t>
  </si>
  <si>
    <t>Financijski plan 
 2025.</t>
  </si>
  <si>
    <t>Novi plan 2025.</t>
  </si>
  <si>
    <t>Financijski plan  2025.</t>
  </si>
  <si>
    <t>Financijski plan 2025.</t>
  </si>
  <si>
    <t>Primici od financijske imovine i zaduživanja i izdaci za financijsku imovinu i otplatu zajmova u prijedlogu  I.izmjena i dopunama Financijskog plana Dječjeg vrtića Izvor za 2025. godinu  utvrđuju se u Računu financiranja po ekonomskoj klasifikaciji i prema izvorima financiranja kako slijedi:</t>
  </si>
  <si>
    <t>Polazna vrijednost 2024.</t>
  </si>
  <si>
    <t>Ciljana vrijednost 2025.</t>
  </si>
  <si>
    <t>VLASTITI PRIHODI PK</t>
  </si>
  <si>
    <t>3.1.</t>
  </si>
  <si>
    <t>4.6.</t>
  </si>
  <si>
    <t>PRIHODI ZA POSEBNE NAMJENE PK</t>
  </si>
  <si>
    <t>5.1.</t>
  </si>
  <si>
    <t>5.4.</t>
  </si>
  <si>
    <t>POMOĆI PK</t>
  </si>
  <si>
    <t>6.3.</t>
  </si>
  <si>
    <t>DONACIJE PK</t>
  </si>
  <si>
    <t>7.3.</t>
  </si>
  <si>
    <t>PRIHODI OD PROD. ILI ZAMJ. NEFINANCIJSKE IMOVINE I NAKN. S NASL. OS. PK</t>
  </si>
  <si>
    <t>PRIHODI ZA POSEBNE NAMJENE PK-VIŠAK</t>
  </si>
  <si>
    <t>5.5.</t>
  </si>
  <si>
    <t>POMOĆI PK-VIŠAK</t>
  </si>
  <si>
    <t>PRIHODI ZA POSEBNE NAMJENE PK -VIŠAK</t>
  </si>
  <si>
    <t>POMOĆI PK - VIŠAK</t>
  </si>
  <si>
    <t>RAZDJEL  004</t>
  </si>
  <si>
    <t>UPRAVNO ODJEL ZA DRUŠTVENE DJELATNOSTI</t>
  </si>
  <si>
    <t>GLAVA 00440</t>
  </si>
  <si>
    <t>DJEČJI VRTIĆI</t>
  </si>
  <si>
    <t>DJEČJI VRTIĆ IZVOR</t>
  </si>
  <si>
    <t>Izvor 1.1.</t>
  </si>
  <si>
    <t>Opći prihodi i  primici</t>
  </si>
  <si>
    <t>Izvor 3.1.</t>
  </si>
  <si>
    <t>Vlastiti prihodi PK</t>
  </si>
  <si>
    <t>Izvor 4.6.</t>
  </si>
  <si>
    <t>Prihodi za posebne namjene PK</t>
  </si>
  <si>
    <t>Izvor 4.7.</t>
  </si>
  <si>
    <t>Prihodi za posebne namjene PK - višak</t>
  </si>
  <si>
    <t>Izvor 5.1.</t>
  </si>
  <si>
    <t>Pomoći</t>
  </si>
  <si>
    <t>Izvor 5.4.</t>
  </si>
  <si>
    <t>Pomoći PK</t>
  </si>
  <si>
    <t>Izvor 5.5.</t>
  </si>
  <si>
    <t>Pomoći PK - višak</t>
  </si>
  <si>
    <t>Izvor 6.3.</t>
  </si>
  <si>
    <t>Donacije PK</t>
  </si>
  <si>
    <t>Izvor 7.3.</t>
  </si>
  <si>
    <t>Prih. od prod. ili zamj. nef. imovine i nakn. s nasl. os. PK</t>
  </si>
  <si>
    <t>Aktivnost A409004</t>
  </si>
  <si>
    <t>Izvor financiranja 3.1.</t>
  </si>
  <si>
    <t>Izvor financiranja 4.6.</t>
  </si>
  <si>
    <t>Izvor financiranja 5.1.</t>
  </si>
  <si>
    <t>Izvor financiranja 5.4.</t>
  </si>
  <si>
    <t>Izvor financiranja 6.3.</t>
  </si>
  <si>
    <t>Izvor financiranja 7.3.</t>
  </si>
  <si>
    <t>Aktivnost A409009</t>
  </si>
  <si>
    <t>Izvor financiranja 5.5.</t>
  </si>
  <si>
    <t>Aktivnost A409010</t>
  </si>
  <si>
    <t>Posebni program - Waldorf - DV Izvor</t>
  </si>
  <si>
    <t>Aktivnost A409012</t>
  </si>
  <si>
    <t>Posebni program- umjetničko likovni - DV Izvor</t>
  </si>
  <si>
    <t>Aktivnost A409013</t>
  </si>
  <si>
    <t>Posebni program-za nadarenu djecu - DV Izvor</t>
  </si>
  <si>
    <t>Kapitalni projekt K409015</t>
  </si>
  <si>
    <t>Nabava nefinancijske imovine - DV Izvor</t>
  </si>
  <si>
    <t>Posebni program- engleski jezik- DV Izvor</t>
  </si>
  <si>
    <t>Kraći program-engleski jezik- DV Izvor</t>
  </si>
  <si>
    <t>Naziv aktivnosti/projekta u Proračunu: KRAČI PROGRAM -ENGLESKI JEZIK</t>
  </si>
  <si>
    <t>Broj novoupisane djece (akt.5.1. Redovna djelatnost vrtića, PPGS)</t>
  </si>
  <si>
    <t>Cilj igraonice je upoznati djecu s narodnim običajima i tradicijom te bogatstvom i raznovrsnošću narodnih nošnji, melodija, pjesama i igara kao i razvijati sluh,  ritam i motoriku.</t>
  </si>
  <si>
    <t>Broj djece u Waldorfskom programu</t>
  </si>
  <si>
    <t xml:space="preserve">Waldorfska pedagogija obuhvaća cjeloviti razvoj djece kroz aktivnosti koje zahvaćaju volju, emocije i intelekt, kroz prirodne materijale i umirujući prostor, prateći prirodni i zdrav dnevni, tjedni i godišnji ritam svih aktivnosti. </t>
  </si>
  <si>
    <t>Broj djece u umjetničko -likovnom programu</t>
  </si>
  <si>
    <t>Opći cilj programa je sustavno podržavanje, razvijanje i poticanje ljubavi i interesa djeteta prema likovnom izričaju. Pozornost se posvećuje doživljajnom učenju, jačanju dječjeg samopouzdanja i samoinicijative te poticanju komunikacije temeljene na demokratskim načelima, a sve to u cilju unapređenja kvalitete življenja djece u vrtiću.</t>
  </si>
  <si>
    <t>Broj djece u kraćem programu za nadarenu djecu</t>
  </si>
  <si>
    <t>Broj djece u engleskom programu</t>
  </si>
  <si>
    <t>Broj djece u kraćem programu engleskog jezika</t>
  </si>
  <si>
    <t>Dječji vrtić Izvor je u 2024. godini ostvario višak prihoda u odnosu na rashode te sa prenesenim viškom iz 2023.g.  iznosi 9.835,64 eura  i metodološki manjak od 33.586,19 eura te ukupni rezultat poslovanja u 2024.g. iznosi -23.750,55 eura, od čega su iz izvora:</t>
  </si>
  <si>
    <t>4.7. PRIHODI  ZA POSEBNE NAMJENE PK - višak - u iznosu od 6.545,27 eura ostvareni prihodi od sufinanciranja korisnika cijene usluge vrtića</t>
  </si>
  <si>
    <t>5.5. POMOĆI - višak - u iznosu od 3.290,37 eura odnosi se na neutrošena sredstva iz Državnog proračuna - pomoći, namijenjena za djecu u programu predškole te djecu s teškoćama u razvoju</t>
  </si>
  <si>
    <t>1.1. OPĆI PRIHODI I PRIMICI - u iznosu od 5.989,50 eura koji se evidentira kao metodološki manjak koji nastaje zbog načina iskazivanja prihoda kod proračunskog korisnika u odnosu na rashode koji se podmiruju iz izvora Grad Samobor - OPP. Prihodi su evidentirani u 2025.g. kod podmirenja obveza.</t>
  </si>
  <si>
    <t>5.1. POMOĆI - u iznosu od 27.596,69 eura koji se evidentira kao metodološki manjak koji nastaje zbog načina iskazivanja prihoda kod proračunskog korisnika u odnosu na rashode koji se podmiruju iz izvora Grad Samobor - pomoći. Prihodi su evidentirani u 2025.g. kod podmirenja obveza.</t>
  </si>
  <si>
    <t>Preneseni manjak iz 2024.g. iznosi 23.750,55 eura od čega je:</t>
  </si>
  <si>
    <t xml:space="preserve"> - 6.545,27 eura ostvarenih od sufinanciranja korisnika namijenjeno za usluge tekućeg i investicijskog održavanja                                                                                                                                                                                                                                              - 3.290,37 eura odnosi se na sredstva iz Državnog proračuna - pomoći namijenjene za djecu u programu predškole te djecu s teškoćama u razvoju i namijenjeno je za stručno usavršavanje odgojitelja i sitni inventar                                                                                                                                                                                                                                           - dok iznos od 5.989,50 eura i 27.596,69 eura predstavlja metodološki manjak koji nastaje zbog načina iskazivanja prihoda kod proračunskog korisnika u odnosu na rashode. Prihod je evidentiran u 2025.g. kod podmirenja obveza iz izvora  Grad Samobor - OPP i pomoći.</t>
  </si>
  <si>
    <t>Nabava nefinancijske imovine vrši se sukcesivno tijekom godine, sukladno Planu nabave.</t>
  </si>
  <si>
    <t>Kazne, upravne mjer i ostali prihodi</t>
  </si>
  <si>
    <t>5.2.</t>
  </si>
  <si>
    <t>POMOĆI - VIŠAK</t>
  </si>
  <si>
    <t>Izvor financiranja 5.2.</t>
  </si>
  <si>
    <t>Pomoći višak</t>
  </si>
  <si>
    <t xml:space="preserve">Aktivnost </t>
  </si>
  <si>
    <t>Programi javnih potreba- daroviti -DV Izvor</t>
  </si>
  <si>
    <t>Izvor 5.2.</t>
  </si>
  <si>
    <t>Pomoći  - višak</t>
  </si>
  <si>
    <r>
      <t xml:space="preserve">Razvojna mjera </t>
    </r>
    <r>
      <rPr>
        <i/>
        <sz val="12"/>
        <color theme="1"/>
        <rFont val="Calibri"/>
        <family val="2"/>
        <scheme val="minor"/>
      </rPr>
      <t>(poveznica sa strateškim okvirom Provedbenog programa Grada Samobora za razdoblje 2021. – 2025.):</t>
    </r>
  </si>
  <si>
    <t xml:space="preserve">Naziv aktivnosti/projekta u Proračunu: PROGRAM JAVNIH POTREBA – DAROVITI </t>
  </si>
  <si>
    <t>Naziv aktivnosti/projekta u Proračunu: POSEBNI PROGRAM - ENGLESKI JEZIK</t>
  </si>
  <si>
    <t>Naziv aktivnosti/projekta u Proračunu: POSEBNI PROGRAM - WALDORF</t>
  </si>
  <si>
    <t>Naziv aktivnosti/projekta u Proračunu: POSEBNI PROGRAM - UMJETNIČKO LIKOVNI</t>
  </si>
  <si>
    <r>
      <t>1.</t>
    </r>
    <r>
      <rPr>
        <b/>
        <sz val="7"/>
        <color theme="1"/>
        <rFont val="Calibri"/>
        <family val="2"/>
        <scheme val="minor"/>
      </rPr>
      <t xml:space="preserve">      </t>
    </r>
    <r>
      <rPr>
        <b/>
        <sz val="12"/>
        <color theme="1"/>
        <rFont val="Calibri"/>
        <family val="2"/>
        <scheme val="minor"/>
      </rPr>
      <t>PRIHODI I PRIMICI</t>
    </r>
  </si>
  <si>
    <t>Doprinosi za zdravstveno osiguranje i bruto plaća su smanjeni budući da su previše planirani te su povećane plaće za prekovremeni rad zbog povećanog broja zaposlenih otvaranjem dograđenog objeta u Ul. G. Krkleca i učestalih bolovanja zaposlenika.  U pedagoškoj 2024./2025.g. je bilo 144 zaposlena. 30.6.2025. na neodređeno je 105 a na određeno 39 djelatnika. Na puno radno vrijeme je 142 a 2 na nepuno.</t>
  </si>
  <si>
    <t>Iznosi za plaće, doprinose i ostala materijalna prava planirani su na bazi 144 zaposlenih.  Osnovica za obračun plaće utvrđuje se Odlukom o izvršavanju Proračuna Grada Samobora dok se koeficijenti složenosti poslova te ostala materijalna prava propisuju Pravilnicima o radu dječjih vrtića.</t>
  </si>
  <si>
    <t>Povećanje se odnosi na stručna usavršavanja u porastu, radi stalne potrebe za kontinuiranim usavršavanjem odgojitelja, stručnog tima i uprave te povećanja na naknadi za prijevoz budući da se obračunava kao oporeziva isplata zbog novog besplatnog gradskog prijevoza u Gradu Samoboru.</t>
  </si>
  <si>
    <t>DV Izvor provodi alternativni 10-satni odgojno-obrazovni program prema koncepciji Marije Montessori od ped. god. 2015./16. Montessori metoda je filozofija odgoja koja objedinjuje teoriju ličnosti i razvoja i pedagoške tehnike temeljene na poštivanju prava djeteta, njegovih prirodnih sposobnosti i ljubavi prema djetetu. Montessori program se provodi za dvije skupine u centralnom objektu u Ul. G. Krkleca.</t>
  </si>
  <si>
    <t>Naziv aktivnosti/projekta u Proračunu: KRAĆI PROGRAM - ZA NADARENU DJECU</t>
  </si>
  <si>
    <t>Opći cilj programa je organizirati sustavnu identifikaciju potencijalno darovite djece i poticati cjeloviti razvoj potencijalno darovite djece kroz individualizirani i diferencirani pristup u skladu s njihovim potrebama, sposobnostima, interesima i stilovima učenja.
Kraći program odgojno – obrazovnog rada za potencijalno darovitu djecu DV Izvor provodit će za potencijalno darovitu djecu s najviše 22 upisane djece u skupini u trajanju od 3 sata dnevno, a na temelju suglasnosti dobivene od Ministarstva znanosti, obrazovanja i mladih. 
Financijska sredstva za provođenje programa proizlaze iz roditeljskih uplata.</t>
  </si>
  <si>
    <t xml:space="preserve">Cilj programa je podržavanje, razvijanje i  poticanje interesa za strani jezik te unapređenje kvalitete življenja djece u vrtiću. Planirane su tri skupine po maksimalno 12 djece , a stvarni broj ovisi o interesu roditelja po pojedinim lokacijama. Kao pokazatelj uspješnosti naveli bismo da s djecom rade poznati educirani odgojitelji, a ne vanjski suradnici. </t>
  </si>
  <si>
    <r>
      <t xml:space="preserve">Iz </t>
    </r>
    <r>
      <rPr>
        <b/>
        <sz val="12"/>
        <color theme="1"/>
        <rFont val="Calibri"/>
        <family val="2"/>
        <scheme val="minor"/>
      </rPr>
      <t>izvora 3.1. Vlastiti prihodi</t>
    </r>
    <r>
      <rPr>
        <sz val="12"/>
        <color theme="1"/>
        <rFont val="Calibri"/>
        <family val="2"/>
        <scheme val="minor"/>
      </rPr>
      <t xml:space="preserve"> povećani su materijalni rashodi za sredstva za čišćenje i održavanje, za prostore koji se iznajmljuju, a u skladu s Pravilnikom o mjerilima i načinu korištenja vlastitih prihoda.</t>
    </r>
  </si>
  <si>
    <r>
      <t xml:space="preserve">Iz </t>
    </r>
    <r>
      <rPr>
        <b/>
        <sz val="12"/>
        <color theme="1"/>
        <rFont val="Calibri"/>
        <family val="2"/>
        <scheme val="minor"/>
      </rPr>
      <t>izvora 4.6. Prihodi za posebne namjene smanjeni</t>
    </r>
    <r>
      <rPr>
        <sz val="12"/>
        <color theme="1"/>
        <rFont val="Calibri"/>
        <family val="2"/>
        <scheme val="minor"/>
      </rPr>
      <t xml:space="preserve"> tj. roditeljskim uplatama unutar redovne djelatnosti financiraju se svi ostali troškovi vrtića: naknade troškova zaposlenima (naknade za prijevoz, službena putovanja i stručna usavršavanja), rashodi za materijal, energiju i uslugu (prehrana djece, energija i komunalije, tekuće održavanje objekata i opreme, nabava sitnog materijala, zakupnina) te ostali nespomenuti rashodi.</t>
    </r>
  </si>
  <si>
    <t>Tatijana Lenart</t>
  </si>
  <si>
    <t>RAZLIKA VIŠAK / MANJAK IZ PRETHODNE(IH) GODINE KOJI ĆE SE RASPOREDITI / POKRITI</t>
  </si>
  <si>
    <r>
      <t xml:space="preserve">64-Prihodi od imovine </t>
    </r>
    <r>
      <rPr>
        <sz val="11"/>
        <color theme="1"/>
        <rFont val="Calibri"/>
        <family val="2"/>
        <scheme val="minor"/>
      </rPr>
      <t>iz izvora</t>
    </r>
    <r>
      <rPr>
        <b/>
        <sz val="11"/>
        <color theme="1"/>
        <rFont val="Calibri"/>
        <family val="2"/>
        <scheme val="minor"/>
      </rPr>
      <t xml:space="preserve"> 4.6. Prihodi za posebne namjene </t>
    </r>
    <r>
      <rPr>
        <sz val="11"/>
        <color theme="1"/>
        <rFont val="Calibri"/>
        <family val="2"/>
        <scheme val="minor"/>
      </rPr>
      <t>odnose se na prihode od kamata/sudskih troškova kod ovrha od korisnika usluga.</t>
    </r>
  </si>
  <si>
    <r>
      <t xml:space="preserve">65-Prihodi od upravnih i administrativnih pristojbi, pristojbi po posebnim propisima i naknadama </t>
    </r>
    <r>
      <rPr>
        <sz val="11"/>
        <color theme="1"/>
        <rFont val="Calibri"/>
        <family val="2"/>
        <scheme val="minor"/>
      </rPr>
      <t>iz izvora</t>
    </r>
    <r>
      <rPr>
        <b/>
        <sz val="11"/>
        <color theme="1"/>
        <rFont val="Calibri"/>
        <family val="2"/>
        <scheme val="minor"/>
      </rPr>
      <t xml:space="preserve"> 4.6. Posebne namjene </t>
    </r>
    <r>
      <rPr>
        <sz val="11"/>
        <color theme="1"/>
        <rFont val="Calibri"/>
        <family val="2"/>
        <scheme val="minor"/>
      </rPr>
      <t xml:space="preserve">odnose se na sufinanciranje roditelja usluge boravka djece u vrtiću i radi otvaranja novih programa prihod je povećan. </t>
    </r>
  </si>
  <si>
    <r>
      <t>Izvor</t>
    </r>
    <r>
      <rPr>
        <b/>
        <sz val="11"/>
        <color theme="1"/>
        <rFont val="Calibri"/>
        <family val="2"/>
        <charset val="238"/>
        <scheme val="minor"/>
      </rPr>
      <t xml:space="preserve"> 6.3. Prihod od donacija </t>
    </r>
    <r>
      <rPr>
        <sz val="11"/>
        <color theme="1"/>
        <rFont val="Calibri"/>
        <family val="2"/>
        <charset val="238"/>
        <scheme val="minor"/>
      </rPr>
      <t>odnosi se na prihode od TZ Grada Samobora za izradu kostima za fašnik, nagrade za sudjelovanju na fašniku, projekta prikupljanja starih baterija i donacije osiguranja prilikom sklapanja polica osiguranja za djecu (dodatna polica koju plaćaju roditelji). Povećanje se odnosi na nagradu za sudjelovanje na Samoborskom fašniku za 2026.g. sa čime se planira krenuti već krajem 2025.g. za 12 grupa. 300 eura se odnosi na kapitalne donacije prvobitno knjižene kao tekuće.</t>
    </r>
  </si>
  <si>
    <r>
      <rPr>
        <sz val="11"/>
        <color theme="1"/>
        <rFont val="Calibri"/>
        <family val="2"/>
        <scheme val="minor"/>
      </rPr>
      <t xml:space="preserve">Povećanje prihoda iz izvora </t>
    </r>
    <r>
      <rPr>
        <b/>
        <sz val="11"/>
        <color theme="1"/>
        <rFont val="Calibri"/>
        <family val="2"/>
        <scheme val="minor"/>
      </rPr>
      <t xml:space="preserve">1.1. Opći prihodi i primici </t>
    </r>
    <r>
      <rPr>
        <sz val="11"/>
        <color theme="1"/>
        <rFont val="Calibri"/>
        <family val="2"/>
        <charset val="238"/>
        <scheme val="minor"/>
      </rPr>
      <t xml:space="preserve">ukupno iznosi </t>
    </r>
    <r>
      <rPr>
        <sz val="11"/>
        <color theme="1"/>
        <rFont val="Calibri"/>
        <family val="2"/>
        <scheme val="minor"/>
      </rPr>
      <t>6.000 eura i odnosi se na nabavu materijala za izradu kostima za fašnik za 12 grupa.</t>
    </r>
  </si>
  <si>
    <r>
      <t xml:space="preserve">31-Rashodi za zaposlene </t>
    </r>
    <r>
      <rPr>
        <sz val="11"/>
        <color theme="1"/>
        <rFont val="Calibri"/>
        <family val="2"/>
        <scheme val="minor"/>
      </rPr>
      <t xml:space="preserve">su planirani iz izvora </t>
    </r>
    <r>
      <rPr>
        <b/>
        <sz val="11"/>
        <color theme="1"/>
        <rFont val="Calibri"/>
        <family val="2"/>
        <scheme val="minor"/>
      </rPr>
      <t>1.1. Opći prihodi i primici</t>
    </r>
    <r>
      <rPr>
        <sz val="11"/>
        <color theme="1"/>
        <rFont val="Calibri"/>
        <family val="2"/>
        <scheme val="minor"/>
      </rPr>
      <t xml:space="preserve"> i smanjeni su za 41.000 eura</t>
    </r>
    <r>
      <rPr>
        <b/>
        <sz val="11"/>
        <color theme="1"/>
        <rFont val="Calibri"/>
        <family val="2"/>
        <scheme val="minor"/>
      </rPr>
      <t>.</t>
    </r>
  </si>
  <si>
    <r>
      <t xml:space="preserve">Otvaranjem nove ativnosti - Programa javnih potreba za darovite, iz </t>
    </r>
    <r>
      <rPr>
        <b/>
        <sz val="11"/>
        <color theme="1"/>
        <rFont val="Calibri"/>
        <family val="2"/>
        <charset val="238"/>
        <scheme val="minor"/>
      </rPr>
      <t>Izvora 5.4. Pomoći PK</t>
    </r>
    <r>
      <rPr>
        <sz val="11"/>
        <color theme="1"/>
        <rFont val="Calibri"/>
        <family val="2"/>
        <scheme val="minor"/>
      </rPr>
      <t>, dio planiranih sredstava je preraspoređen sa aktivnosti javnih potreba za TUR i malu školu. Rashodi se odnose na stručna usavršavanja odgojitelja, sitan inventar/didaktiku i uredski materijal za potrebe predškole i djece s TUR-om sufinancirano do strane MZO-a.</t>
    </r>
  </si>
  <si>
    <r>
      <rPr>
        <sz val="11"/>
        <color theme="1"/>
        <rFont val="Calibri"/>
        <family val="2"/>
        <scheme val="minor"/>
      </rPr>
      <t>Materijalni rashodi iz izvora</t>
    </r>
    <r>
      <rPr>
        <b/>
        <sz val="11"/>
        <color theme="1"/>
        <rFont val="Calibri"/>
        <family val="2"/>
        <scheme val="minor"/>
      </rPr>
      <t xml:space="preserve"> 7.3. Prihodi od nefinancijske imovine </t>
    </r>
    <r>
      <rPr>
        <sz val="11"/>
        <color theme="1"/>
        <rFont val="Calibri"/>
        <family val="2"/>
        <scheme val="minor"/>
      </rPr>
      <t>odnose na usluge tekućeg i investicijskog održavanja te su povećani radi popravka teretnog vozila oštećenog u sudaru, za što su sredstva refundirana od osiguranja.</t>
    </r>
  </si>
  <si>
    <r>
      <t>Rashodi za nabavu proizvedene dugotrajne imovine iz izvora</t>
    </r>
    <r>
      <rPr>
        <b/>
        <sz val="11"/>
        <color theme="1"/>
        <rFont val="Calibri"/>
        <family val="2"/>
        <scheme val="minor"/>
      </rPr>
      <t xml:space="preserve"> 5.4.Pomoći PK</t>
    </r>
    <r>
      <rPr>
        <sz val="11"/>
        <color theme="1"/>
        <rFont val="Calibri"/>
        <family val="2"/>
        <scheme val="minor"/>
      </rPr>
      <t xml:space="preserve"> obuhvaća kupnju opreme za potrebe predškole, djece s TUR-om i darovite djece sufinancirano do strane MZO-a.</t>
    </r>
  </si>
  <si>
    <r>
      <t xml:space="preserve">Iz Izvor </t>
    </r>
    <r>
      <rPr>
        <b/>
        <sz val="11"/>
        <color theme="1"/>
        <rFont val="Calibri"/>
        <family val="2"/>
        <scheme val="minor"/>
      </rPr>
      <t>6.3. Donacije PK</t>
    </r>
    <r>
      <rPr>
        <sz val="11"/>
        <color theme="1"/>
        <rFont val="Calibri"/>
        <family val="2"/>
        <scheme val="minor"/>
      </rPr>
      <t xml:space="preserve"> 300 eura odnosi na nabavu opreme od nagrade za sudjelovanje na Samoborskom fašniku.</t>
    </r>
  </si>
  <si>
    <r>
      <t>Unutar ove aktivnosti,</t>
    </r>
    <r>
      <rPr>
        <b/>
        <sz val="12"/>
        <color theme="1"/>
        <rFont val="Calibri"/>
        <family val="2"/>
        <scheme val="minor"/>
      </rPr>
      <t xml:space="preserve"> </t>
    </r>
    <r>
      <rPr>
        <sz val="12"/>
        <color theme="1"/>
        <rFont val="Calibri"/>
        <family val="2"/>
        <scheme val="minor"/>
      </rPr>
      <t xml:space="preserve">iz </t>
    </r>
    <r>
      <rPr>
        <b/>
        <sz val="12"/>
        <color theme="1"/>
        <rFont val="Calibri"/>
        <family val="2"/>
        <scheme val="minor"/>
      </rPr>
      <t>izvora 1.1. Opći prihodi i primici</t>
    </r>
    <r>
      <rPr>
        <sz val="12"/>
        <color theme="1"/>
        <rFont val="Calibri"/>
        <family val="2"/>
        <scheme val="minor"/>
      </rPr>
      <t>, financiraju se izdaci za radnike: bruto plaće, doprinosi na plaće, plaće za prekovremeni rad i ostali rashodi za zaposlene (božićnica, regres i dr.). Također, financira se i dio rashoda za energente, mali dio rashoda za nabavu uredskog materijala i ostalih materijalnih rashoda (materijal za fašnik), dio rashoda za računalne usluge i mali dio usluga tekućeg i investicijskog održavanja. Financira se i naknada zbog nezapošljavanja osoba s invaliditetom.</t>
    </r>
  </si>
  <si>
    <r>
      <t xml:space="preserve"> - </t>
    </r>
    <r>
      <rPr>
        <b/>
        <sz val="12"/>
        <color theme="1"/>
        <rFont val="Calibri"/>
        <family val="2"/>
        <scheme val="minor"/>
      </rPr>
      <t>skupini 31</t>
    </r>
    <r>
      <rPr>
        <sz val="12"/>
        <color theme="1"/>
        <rFont val="Calibri"/>
        <family val="2"/>
        <scheme val="minor"/>
      </rPr>
      <t xml:space="preserve"> - rashodi za zaposlene su smanjeni u iznosu od 41.000 eura. Doprinosi za zdravstveno osiguranje i bruto plaća su smanjeni budući da su previše planirani te su povećane plaće za prekovremeni rad zbog povećanog broja zaposlenih otvaranjem dograđenog objeta u Ul. G. Krkleca i učestalih bolovanja zaposlenika. </t>
    </r>
  </si>
  <si>
    <t>Povećane su usluge prijevoza (autobus za besplatne aktivnosti u Gradu za udaljene objekte), usluge promidžbe radi natječaja za ravnatelja, zdravstvene usluge radi sistematskih pregleda, intelektualne usluge radi napravljenog energetskog certifikata, računalne usluge su premalo planirane. Na ostalim nespomenutim rashodima povećani su troškovi sudskih postupaka zbog plaćanja troškova izgubljenog sudskog spora Stamenković-Majstorović te je smanjenje na naknadi  za rad upravnog vijeća budući da je dio sjednica održan onlin te za to nema isplate.</t>
  </si>
  <si>
    <r>
      <t xml:space="preserve">Iz izvor </t>
    </r>
    <r>
      <rPr>
        <b/>
        <sz val="12"/>
        <color theme="1"/>
        <rFont val="Calibri"/>
        <family val="2"/>
        <scheme val="minor"/>
      </rPr>
      <t>4.7. Prihodi za posebne namjene - višak</t>
    </r>
    <r>
      <rPr>
        <sz val="12"/>
        <color theme="1"/>
        <rFont val="Calibri"/>
        <family val="2"/>
        <scheme val="minor"/>
      </rPr>
      <t xml:space="preserve"> smanjenje sukladno Odluci o raspodjeli rezultata.</t>
    </r>
  </si>
  <si>
    <r>
      <t xml:space="preserve">Iz izvora </t>
    </r>
    <r>
      <rPr>
        <b/>
        <sz val="12"/>
        <color theme="1"/>
        <rFont val="Calibri"/>
        <family val="2"/>
        <charset val="238"/>
        <scheme val="minor"/>
      </rPr>
      <t xml:space="preserve">5.4. Pomoći PK </t>
    </r>
    <r>
      <rPr>
        <sz val="12"/>
        <color theme="1"/>
        <rFont val="Calibri"/>
        <family val="2"/>
        <scheme val="minor"/>
      </rPr>
      <t xml:space="preserve"> povećane su zdravstvene usluge koje se refundiraju od strane HZZO-a vezane za novo zaposlene u dograđenom objektu u Ul. G.Krklaca u 2024.g. a sredstva su refundirana u 2025.g.</t>
    </r>
  </si>
  <si>
    <t xml:space="preserve">Ukupni broj upisane djece u redovni 10-satni program i program predškole (akt. 5.1. Redovna djelatnost vrtića, PPGS) planiran je Godišnjim planom i programom DV Izvor. Cilj je postupno smanjiti broj djece u skupinama kako bi bili bliži DPS-u. </t>
  </si>
  <si>
    <t xml:space="preserve">Opći cilj programa je organizirati sustavnu identifikaciju potencijalno darovite djece i poticati cjeloviti razvoj potencijalno darovite djece kroz individualizirani i diferencirani pristup u skladu s njihovim potrebama, sposobnostima, interesima i stilovima učenja. Kao pokazatelj uspješnosti naveli bismo da s djecom rade poznati educirani odgojitelji, a ne vanjski suradnici. </t>
  </si>
  <si>
    <t xml:space="preserve">Upisano je 22 djece  u dobi od 4-7 godina prema državnom pedagoškom standardu i dobivenoj verifikaciji. Cilj programa je podržavanje, razvijanje i  poticanje interesa za strani jezik te unapređenje kvalitete življenja djece u vrtiću.Kao pokazatelj uspješnosti naveli bismo da s djecom rade poznati educirani odgojitelji, a ne vanjski suradnici. </t>
  </si>
  <si>
    <r>
      <rPr>
        <sz val="11"/>
        <color theme="1"/>
        <rFont val="Calibri"/>
        <family val="2"/>
        <charset val="238"/>
        <scheme val="minor"/>
      </rPr>
      <t>Izvor</t>
    </r>
    <r>
      <rPr>
        <b/>
        <sz val="11"/>
        <color theme="1"/>
        <rFont val="Calibri"/>
        <family val="2"/>
        <scheme val="minor"/>
      </rPr>
      <t xml:space="preserve"> 7.3. Prihodi od nefinancijske imovine </t>
    </r>
    <r>
      <rPr>
        <sz val="11"/>
        <color theme="1"/>
        <rFont val="Calibri"/>
        <family val="2"/>
        <scheme val="minor"/>
      </rPr>
      <t>odnosi se na refundaciju naknade štete od osiguranja te su povećani radi očekivane refundacije za popravak teretnog vozila.</t>
    </r>
  </si>
  <si>
    <r>
      <t>66</t>
    </r>
    <r>
      <rPr>
        <sz val="11"/>
        <color theme="1"/>
        <rFont val="Calibri"/>
        <family val="2"/>
        <scheme val="minor"/>
      </rPr>
      <t>-</t>
    </r>
    <r>
      <rPr>
        <b/>
        <sz val="11"/>
        <color theme="1"/>
        <rFont val="Calibri"/>
        <family val="2"/>
        <scheme val="minor"/>
      </rPr>
      <t xml:space="preserve">Prihodi od prodaje proizvoda i robe te pruženih usluga, prihodi od donacija te povrati po protestiranim jamstvima </t>
    </r>
    <r>
      <rPr>
        <sz val="11"/>
        <color theme="1"/>
        <rFont val="Calibri"/>
        <family val="2"/>
        <scheme val="minor"/>
      </rPr>
      <t>iz izvora</t>
    </r>
    <r>
      <rPr>
        <b/>
        <sz val="11"/>
        <color theme="1"/>
        <rFont val="Calibri"/>
        <family val="2"/>
        <scheme val="minor"/>
      </rPr>
      <t xml:space="preserve"> 3.1. Vlastiti prihodi</t>
    </r>
    <r>
      <rPr>
        <sz val="11"/>
        <color theme="1"/>
        <rFont val="Calibri"/>
        <family val="2"/>
        <scheme val="minor"/>
      </rPr>
      <t xml:space="preserve"> povećani su za 2.700 eura zbog mogućeg povećanog broja sati najma iznajmljivanjem dvorane u dograđenom objektu u Ul. G. Krkleca, Bregani i soba u Mlinskoj.</t>
    </r>
  </si>
  <si>
    <r>
      <t xml:space="preserve">67-Prihodom iz nadležnog proračuna i od HZZO-a temeljem ugovornih obveza </t>
    </r>
    <r>
      <rPr>
        <sz val="11"/>
        <color theme="1"/>
        <rFont val="Calibri"/>
        <family val="2"/>
        <scheme val="minor"/>
      </rPr>
      <t>iz izvora</t>
    </r>
    <r>
      <rPr>
        <b/>
        <sz val="11"/>
        <color theme="1"/>
        <rFont val="Calibri"/>
        <family val="2"/>
        <scheme val="minor"/>
      </rPr>
      <t xml:space="preserve"> 1.1. Opći prihodi i primici </t>
    </r>
    <r>
      <rPr>
        <sz val="11"/>
        <color theme="1"/>
        <rFont val="Calibri"/>
        <family val="2"/>
        <scheme val="minor"/>
      </rPr>
      <t>financiraju se rashodi za zaposlene (bruto plaće, doprinosi na plaće, plaće za prekovremeni rad, ostala materijalna prava zaposlenika), naknada zbog nezapošljavanja osoba s invaliditetom, prijevoz za djecu u programu predškole, dio rashoda za energente, dio uredskog materijala i ostalih materijalnih rashoda, dio rashoda za računalne usluge, usluge tekućeg i investicijskog održavanja, nabavku nefinancijske imovine i naknade za prij</t>
    </r>
    <r>
      <rPr>
        <sz val="11"/>
        <color theme="1"/>
        <rFont val="Calibri"/>
        <family val="2"/>
        <charset val="238"/>
        <scheme val="minor"/>
      </rPr>
      <t>evoz zbog oporezivog obračuna prijevoza.</t>
    </r>
  </si>
  <si>
    <t>Metodološki manjak iz 2024.g. u iznosu od 5.990 eura koji nastaje zbog načina iskazivanja prihoda kod proračunskog korisnika u odnosu na rashode koji se podmiruju iz gradskih izvora, te su prihodi evidentirani u 2025.g.</t>
  </si>
  <si>
    <r>
      <t>Rashodi za zaposlene iz izvora</t>
    </r>
    <r>
      <rPr>
        <b/>
        <sz val="11"/>
        <color theme="1"/>
        <rFont val="Calibri"/>
        <family val="2"/>
        <scheme val="minor"/>
      </rPr>
      <t xml:space="preserve"> 4.6. Prihodi za posebne namjene</t>
    </r>
    <r>
      <rPr>
        <sz val="11"/>
        <color theme="1"/>
        <rFont val="Calibri"/>
        <family val="2"/>
        <scheme val="minor"/>
      </rPr>
      <t xml:space="preserve"> povećani su 7.000 eura za dodatak na plaću 6 odgojitelja Montessori skupine koji se povećao temeljem povećanja osnovice za plaću. Odgojiteljicama koje rade u posebnim programima Montessori plaća se uvećava kroz stimulaciju 15%. Uvećanja plaće su u skladu s čl. 77  Pravilnika o radu. </t>
    </r>
  </si>
  <si>
    <r>
      <rPr>
        <sz val="11"/>
        <color theme="1"/>
        <rFont val="Calibri"/>
        <family val="2"/>
        <scheme val="minor"/>
      </rPr>
      <t>Materijalni rashodi iz izvora</t>
    </r>
    <r>
      <rPr>
        <b/>
        <sz val="11"/>
        <color theme="1"/>
        <rFont val="Calibri"/>
        <family val="2"/>
        <scheme val="minor"/>
      </rPr>
      <t xml:space="preserve"> 3.1. Vlastiti prihodi </t>
    </r>
    <r>
      <rPr>
        <sz val="11"/>
        <color theme="1"/>
        <rFont val="Calibri"/>
        <family val="2"/>
        <scheme val="minor"/>
      </rPr>
      <t>povećani su za 2.840 eura i obuhvaćaju rashode za sredstva za čišćenje i održavanje, za prostore koji se iznajmljuju, a u skladu s Pravilnikom o mjerilima i načinu korištenja vlastitih prihoda.</t>
    </r>
  </si>
  <si>
    <t>Povećane su usluge prijevoza (autobus za besplatne aktivnosti u Gradu za udaljene objekte), usluge promidžbe radi natječaja za ravnatelja, zdravstvene usluge radi sistematskih pregleda, intelektualne usluge radi napravljenog energetskog certifikata, računalne usluge su premalo planirane. Kod posebnog Waldorf programa povećane su intelektualne usluge za potrebe vanjskog suradnika za usluge euritmije.</t>
  </si>
  <si>
    <r>
      <t xml:space="preserve">Izvor </t>
    </r>
    <r>
      <rPr>
        <b/>
        <sz val="11"/>
        <color theme="1"/>
        <rFont val="Calibri"/>
        <family val="2"/>
        <charset val="238"/>
        <scheme val="minor"/>
      </rPr>
      <t>4.7. Prihodi za posebne namjene - višak</t>
    </r>
    <r>
      <rPr>
        <sz val="11"/>
        <color theme="1"/>
        <rFont val="Calibri"/>
        <family val="2"/>
        <charset val="238"/>
        <scheme val="minor"/>
      </rPr>
      <t xml:space="preserve"> smanjenje sukladno Odluci o raspodjeli rezultata.</t>
    </r>
  </si>
  <si>
    <r>
      <t xml:space="preserve">Materijalni rashodi iz izvora </t>
    </r>
    <r>
      <rPr>
        <b/>
        <sz val="11"/>
        <color theme="1"/>
        <rFont val="Calibri"/>
        <family val="2"/>
        <scheme val="minor"/>
      </rPr>
      <t xml:space="preserve">5.4. Pomoći PK </t>
    </r>
    <r>
      <rPr>
        <sz val="11"/>
        <color theme="1"/>
        <rFont val="Calibri"/>
        <family val="2"/>
        <scheme val="minor"/>
      </rPr>
      <t xml:space="preserve"> povećani su za 1.173 eura i odnose na zdravstvene usluge koje se refundiraju od strane HZZO-a vezane za novo zaposlene u dograđenom objektu u Ul. G.Krklaca u 2024.g. a sredstva su refundirana u 2025.g.</t>
    </r>
  </si>
  <si>
    <r>
      <t xml:space="preserve">34-Financijski rashodi </t>
    </r>
    <r>
      <rPr>
        <sz val="11"/>
        <color theme="1"/>
        <rFont val="Calibri"/>
        <family val="2"/>
        <charset val="238"/>
        <scheme val="minor"/>
      </rPr>
      <t>iz izvora</t>
    </r>
    <r>
      <rPr>
        <b/>
        <sz val="11"/>
        <color theme="1"/>
        <rFont val="Calibri"/>
        <family val="2"/>
        <scheme val="minor"/>
      </rPr>
      <t xml:space="preserve"> 4.6. Prihodi za posebne namjene </t>
    </r>
    <r>
      <rPr>
        <sz val="11"/>
        <color theme="1"/>
        <rFont val="Calibri"/>
        <family val="2"/>
        <charset val="238"/>
        <scheme val="minor"/>
      </rPr>
      <t>račun iz 12/2024 evidentiran u 2025.g. i verifikacija plaćanja sa odgodom</t>
    </r>
    <r>
      <rPr>
        <b/>
        <sz val="11"/>
        <color theme="1"/>
        <rFont val="Calibri"/>
        <family val="2"/>
        <scheme val="minor"/>
      </rPr>
      <t>.</t>
    </r>
  </si>
  <si>
    <t>IZMJENE I DOPUNE FINANCIJSKOG PLANA DJEČJEG VRTIĆA IZVOR ZA                                                      2025. GODINU</t>
  </si>
  <si>
    <t>Izmjene i dopune Financijskog plana Dječjeg vrtića Izvor za 2025. godinu sadrže:</t>
  </si>
  <si>
    <t>Prihodi i rashodi u Izmjenama i dopunama Financijskog plana Dječjeg vrtića Izvor za 2025. godinu utvrđuju se u Računu prihoda i rashoda  po izvorima financiranja kako slijedi:</t>
  </si>
  <si>
    <t>Prihodi i rashodi u Izmjenama i dopunama Financijskog plana Dječjeg vrtića Izvor za 2025. godinu utvrđuju se u Računu prihoda i rashoda  po ekonomskoj klasifikaciji kako slijedi:</t>
  </si>
  <si>
    <t>Rashodi u Izmjenama i dopunama Financijskog plana Dječjeg vrtića Izvor za 2025. godinu  raspoređuju se po funkcijskoj klasifikaciji kako slijedi:</t>
  </si>
  <si>
    <t>Preneseni višak prihoda nad rashodima u Izmjenama i dopunama Financijskog plana Dječjeg vrtića Izvor za 2025. godinu  utvrđuje se kako slijedi:</t>
  </si>
  <si>
    <t>Rashodi i izdaci u Izmjenama i dopunama Financijskog plana Dječjeg vrtića Izvor za 2025. godinu raspoređuju  se po programu, aktivnostima, izvorima financiranja i ekonomskoj klasifikaciji u Posebnom dijelu Proračuna, kako slijedi:</t>
  </si>
  <si>
    <t>OBRAZLOŽENJE OPĆEG DIJELA IZMJENA I DOPUNA FINANCIJSKOG PLANA ZA 2025.GODINU</t>
  </si>
  <si>
    <t>OBRAZLOŽENJE POSEBNOG DIJELA IZMJENA I DOPUNA FINANCIJSKOG PLANA ZA 2025.GODINU  ZA DJEČJI VRTIĆ IZVOR , G. KRKLECA 2, SAMOBOR</t>
  </si>
  <si>
    <t>III. ZAVRŠNE ODREDBE</t>
  </si>
  <si>
    <t>Članak 10.</t>
  </si>
  <si>
    <t xml:space="preserve">Izmjene i dopune Financijskog plana za 2025. godinu objavit će se na službenoj internet stranici Dječjeg vrtića Izvor, a stupaju na snagu danom objave.				
				</t>
  </si>
  <si>
    <t>POMOĆI-VIŠAK</t>
  </si>
  <si>
    <t>Pomoći - višak</t>
  </si>
  <si>
    <r>
      <rPr>
        <b/>
        <sz val="11"/>
        <color theme="1"/>
        <rFont val="Calibri"/>
        <family val="2"/>
        <scheme val="minor"/>
      </rPr>
      <t>Ukupni prihodi poslovanja - razred 6</t>
    </r>
    <r>
      <rPr>
        <sz val="11"/>
        <color theme="1"/>
        <rFont val="Calibri"/>
        <family val="2"/>
        <scheme val="minor"/>
      </rPr>
      <t xml:space="preserve"> - Pomoći iz inozemstva i od subjekata unutar općeg proračuna; prihodi od upravnih i administrativnih pristojbi, pristojbi po posebnim propisima i naknada; prihodi od prodaje proizvoda i robe te pruženih usluga, prihodi od donacija te povrati po protestiranim jamstvima; prihodi iz nadležnog proračuna i od HZZO-a temeljem ugovornih obveza planirani su I</t>
    </r>
    <r>
      <rPr>
        <b/>
        <sz val="11"/>
        <color theme="1"/>
        <rFont val="Calibri"/>
        <family val="2"/>
        <scheme val="minor"/>
      </rPr>
      <t xml:space="preserve">zmjenama i dopunama Financijskog plana za 2025. godinu u iznosu od 5.199.941 eura, viškom iz vlastitih izvora od 9.837 eura te viškom iz gradskih izvora od 28.950 eura </t>
    </r>
    <r>
      <rPr>
        <sz val="11"/>
        <color theme="1"/>
        <rFont val="Calibri"/>
        <family val="2"/>
        <charset val="238"/>
        <scheme val="minor"/>
      </rPr>
      <t>(pomoći za fiskalnu održivost dječjih vrtića).</t>
    </r>
    <r>
      <rPr>
        <sz val="11"/>
        <color theme="1"/>
        <rFont val="Calibri"/>
        <family val="2"/>
        <scheme val="minor"/>
      </rPr>
      <t xml:space="preserve"> </t>
    </r>
    <r>
      <rPr>
        <b/>
        <sz val="11"/>
        <color theme="1"/>
        <rFont val="Calibri"/>
        <family val="2"/>
        <charset val="238"/>
        <scheme val="minor"/>
      </rPr>
      <t>Prihod od prodaje ili zamjene nefinancijske imovine i naknada s osnova osiguranja  - razred 7 - iznosi 35.000 eura</t>
    </r>
    <r>
      <rPr>
        <sz val="11"/>
        <color theme="1"/>
        <rFont val="Calibri"/>
        <family val="2"/>
        <scheme val="minor"/>
      </rPr>
      <t>.</t>
    </r>
  </si>
  <si>
    <r>
      <rPr>
        <b/>
        <sz val="11"/>
        <color theme="1"/>
        <rFont val="Calibri"/>
        <family val="2"/>
        <scheme val="minor"/>
      </rPr>
      <t>63-Pomoći iz inozemstva i od subjekata unutar općeg proračuna</t>
    </r>
    <r>
      <rPr>
        <sz val="11"/>
        <color theme="1"/>
        <rFont val="Calibri"/>
        <family val="2"/>
        <scheme val="minor"/>
      </rPr>
      <t xml:space="preserve"> povećani su iz</t>
    </r>
    <r>
      <rPr>
        <b/>
        <sz val="11"/>
        <color theme="1"/>
        <rFont val="Calibri"/>
        <family val="2"/>
        <scheme val="minor"/>
      </rPr>
      <t xml:space="preserve"> izvora 5.4. Prihodi od pomoći </t>
    </r>
    <r>
      <rPr>
        <sz val="11"/>
        <color theme="1"/>
        <rFont val="Calibri"/>
        <family val="2"/>
        <scheme val="minor"/>
      </rPr>
      <t>za 1.173 eura i odnose se na refundacije od HZZO-a temeljem plaćanih rashoda medicine rada kod novo zapošljavanja za dograđeni dio objekta u Ul. G. Krkleca iz 2024.g. a refundacija je isplaćena u 2025.g.</t>
    </r>
  </si>
  <si>
    <t xml:space="preserve">Znatno povećanje se odnosi na financiranje naknade za prijevoz. Naime, uvođenjem besplatnog javnog prijevoza na području grada Samoboru, naknada zaposlenima koji imaju prebivalište na području grada Samobora prijevoza obračunava se kao plaća dok pravo na neoporezivu naknadu imaju isključivo zaposleni koji imaju prebivalište izvan područja grada Samobora. </t>
  </si>
  <si>
    <t xml:space="preserve">Povećane su i plaće za prekovremeni rad zbog povećanog broja zaposlenih otvaranjem dograđenog objekta u Ul. G. Krkleca i učestalih bolovanja zaposlenika. Doprinosi za zdravstveno osiguranje su smanjeni budući da su previše planirani. </t>
  </si>
  <si>
    <r>
      <rPr>
        <sz val="11"/>
        <color theme="1"/>
        <rFont val="Calibri"/>
        <family val="2"/>
        <scheme val="minor"/>
      </rPr>
      <t>Prihodi iz</t>
    </r>
    <r>
      <rPr>
        <b/>
        <sz val="11"/>
        <color theme="1"/>
        <rFont val="Calibri"/>
        <family val="2"/>
        <scheme val="minor"/>
      </rPr>
      <t xml:space="preserve"> </t>
    </r>
    <r>
      <rPr>
        <sz val="11"/>
        <color theme="1"/>
        <rFont val="Calibri"/>
        <family val="2"/>
        <scheme val="minor"/>
      </rPr>
      <t>izvora</t>
    </r>
    <r>
      <rPr>
        <b/>
        <sz val="11"/>
        <color theme="1"/>
        <rFont val="Calibri"/>
        <family val="2"/>
        <scheme val="minor"/>
      </rPr>
      <t xml:space="preserve"> 5.1. Pomoći </t>
    </r>
    <r>
      <rPr>
        <sz val="11"/>
        <color theme="1"/>
        <rFont val="Calibri"/>
        <family val="2"/>
        <scheme val="minor"/>
      </rPr>
      <t xml:space="preserve">odnose se na sredstva od fiskalne održivosti dječjih vrtića, a koja se raspoređuju temeljem Odluke o raspodjeli sredstava za fiskalnu održivost dječjih vrtića na području grada Samobora za pedagošku godinu 2024./2025. Ostvareni prihodi iz ovog izvora veći su u odnosu na planirana sredstva s obzirom da je dogradnjom centralnog objekta kapacitet Dječjeg vrtića Izvor povećan za cca. 110 djece. Također, unutar ovog izvora iskazani su i prihodi za pokriće metodološkog manjka iz 2024.g. u iznosu od 27.597 eura.  </t>
    </r>
  </si>
  <si>
    <r>
      <t xml:space="preserve">68-Kazne, upravne mjere i ostali prihodi </t>
    </r>
    <r>
      <rPr>
        <sz val="11"/>
        <color theme="1"/>
        <rFont val="Calibri"/>
        <family val="2"/>
        <scheme val="minor"/>
      </rPr>
      <t>iz izvora</t>
    </r>
    <r>
      <rPr>
        <b/>
        <sz val="11"/>
        <color theme="1"/>
        <rFont val="Calibri"/>
        <family val="2"/>
        <scheme val="minor"/>
      </rPr>
      <t xml:space="preserve"> 3.1. Vlastiti prihodi </t>
    </r>
    <r>
      <rPr>
        <sz val="11"/>
        <color theme="1"/>
        <rFont val="Calibri"/>
        <family val="2"/>
        <scheme val="minor"/>
      </rPr>
      <t>odnose se na prihode ostvarene temeljem dobivenog sudskog spora u predmetu protiv g.Miheljevića.</t>
    </r>
  </si>
  <si>
    <r>
      <t xml:space="preserve">72-Prihodi od prodaje proizvedene dugotrajne imovine </t>
    </r>
    <r>
      <rPr>
        <sz val="11"/>
        <color theme="1"/>
        <rFont val="Calibri"/>
        <family val="2"/>
        <charset val="238"/>
        <scheme val="minor"/>
      </rPr>
      <t>iz izvora</t>
    </r>
    <r>
      <rPr>
        <b/>
        <sz val="11"/>
        <color theme="1"/>
        <rFont val="Calibri"/>
        <family val="2"/>
        <scheme val="minor"/>
      </rPr>
      <t xml:space="preserve"> 7.3. Prihodi od nefinancijske imovini </t>
    </r>
    <r>
      <rPr>
        <sz val="11"/>
        <color theme="1"/>
        <rFont val="Calibri"/>
        <family val="2"/>
        <charset val="238"/>
        <scheme val="minor"/>
      </rPr>
      <t>odnose se na prodaju/zamjenu dijela opreme nove centralne kuhinje za koju je utvrđeno da nije funkcionalna te da postoji potreba za  opremom koja će u potpunosti zadovoljiti potrebe Vrtića.</t>
    </r>
  </si>
  <si>
    <t>Izmjenama i dopunama Financijskog plana za 2025.g. ukupni rashodi poslovanja planirani su u iznosu od : razred 3-Rashodi poslovanja 5.148.728 eura i razred 4-Rashodi za nabavu nefinancijske imovine 90.000 eura</t>
  </si>
  <si>
    <t>Od 1.9.2025. počelo je provođenje novih programa: Waldorfski, likovni i engleski. U svakom od programa rade po dva odgojitelja, a dodatak im se isplaćuje kroz stimulaciju od 15%. Sukladno tome i povećenoj osnovici za plaću povećani su iznosi rashoda za plaću.</t>
  </si>
  <si>
    <r>
      <t>Rashodi za zaposlene iz izvora</t>
    </r>
    <r>
      <rPr>
        <b/>
        <sz val="11"/>
        <color theme="1"/>
        <rFont val="Calibri"/>
        <family val="2"/>
        <scheme val="minor"/>
      </rPr>
      <t xml:space="preserve"> 4.6. Prihodi za posebne namjene</t>
    </r>
    <r>
      <rPr>
        <sz val="11"/>
        <color theme="1"/>
        <rFont val="Calibri"/>
        <family val="2"/>
        <scheme val="minor"/>
      </rPr>
      <t xml:space="preserve"> obuhvaćaju također i dodatke na plaću  za dvije voditeljice folklornih igraonica. One imaju pravo na uvećanje bruto plaće u iznosu od 45% od mjesečne uplate roditelja po djetetu, a smanjeni su sukladno polaznosti  djece. Od listopada 2025.g. započinje i novi kraći program engleskog jezika s voditeljicama koje imaju pravo na uvećanje bruto plaće od djela mjesečne uplate roditelja po djetetu.</t>
    </r>
  </si>
  <si>
    <r>
      <t xml:space="preserve">32-Materijalni rashodi </t>
    </r>
    <r>
      <rPr>
        <sz val="11"/>
        <color theme="1"/>
        <rFont val="Calibri"/>
        <family val="2"/>
        <scheme val="minor"/>
      </rPr>
      <t>iz izvora</t>
    </r>
    <r>
      <rPr>
        <b/>
        <sz val="11"/>
        <color theme="1"/>
        <rFont val="Calibri"/>
        <family val="2"/>
        <scheme val="minor"/>
      </rPr>
      <t xml:space="preserve"> 1.1. Opći prihodi i primici </t>
    </r>
    <r>
      <rPr>
        <sz val="11"/>
        <color theme="1"/>
        <rFont val="Calibri"/>
        <family val="2"/>
        <scheme val="minor"/>
      </rPr>
      <t>obuhvaćaju rashode za energiju, usluge tekućeg i investicijskog održavanja, računalne usluge, naknadu zbog nezapošljavanja osoba s invaliditetom, prijevoz za djecu u programu predškole, dio uredskog materijala  i naknadu za prijevoz. Znatno povećanje se odnosi na financiranje naknade za prijevoz. Naime, uvođenjem besplatnog javnog prijevoza na području grada Samoboru, naknada zaposlenima koji imaju prebivalište na području grada Samobora prijevoza obračunava se kao plaća dok pravo na neoporezivu naknadu imaju isključivo zaposleni koji imaju prebivalište izvan područja grada Samobora. Planiranih 6.000 eura odnosi se na nabavu materijala za izradu kostima za fašnik za 12 grupa.</t>
    </r>
  </si>
  <si>
    <r>
      <rPr>
        <sz val="11"/>
        <color theme="1"/>
        <rFont val="Calibri"/>
        <family val="2"/>
        <scheme val="minor"/>
      </rPr>
      <t>Materijalni rashodi iz izvora</t>
    </r>
    <r>
      <rPr>
        <b/>
        <sz val="11"/>
        <color theme="1"/>
        <rFont val="Calibri"/>
        <family val="2"/>
        <scheme val="minor"/>
      </rPr>
      <t xml:space="preserve"> 4.6. Prihodi za posebne namjene smanjeni</t>
    </r>
    <r>
      <rPr>
        <sz val="11"/>
        <color theme="1"/>
        <rFont val="Calibri"/>
        <family val="2"/>
        <scheme val="minor"/>
      </rPr>
      <t xml:space="preserve"> su za 8.630 eura</t>
    </r>
    <r>
      <rPr>
        <b/>
        <sz val="11"/>
        <color theme="1"/>
        <rFont val="Calibri"/>
        <family val="2"/>
        <scheme val="minor"/>
      </rPr>
      <t xml:space="preserve">. </t>
    </r>
  </si>
  <si>
    <t>Povećanje se odnosi na (podskupina 321) stručna usavršavanja u porastu, radi stalne potrebe za kontinuiranim usavršavanjem odgojitelja, članova stručno - razvojne službe i administrativnog osoblja. Znatno povećanje se odnosi na financiranje naknade za prijevoz.</t>
  </si>
  <si>
    <t>Na rashodima za materijal i energiju (podskupina 322) smanjenje od 5.000 eura odnosi se na namirnice (više je planirano iz izvora 5.1. Pomoći). Također su smanjeni i rashodi za materijal za tekuće i investicijsko održavanje.</t>
  </si>
  <si>
    <t xml:space="preserve">Na rashodima za usluge (podskupina 323) najveće smanjenje odnosi se na smanjenje rashoda za usluge tekućeg i investicijskog održavanja, komunalnih usluga te uslugama pranja i peglanja s obzirom da je dogradnjom centralnog objeta Vrtić dobio opremeljenu praonicu rublja za koju je otvoreno novo radno mjesto - pralja. </t>
  </si>
  <si>
    <t>Na ostalim nespomenutim rashodima (podskupina 329) povećani su troškovi sudskih postupaka zbog plaćanja troškova izgubljenog sudskog spora Stamenković-Majstorović te je smanjenje na naknadi  za rad upravnog vijeća budući da je dio sjednica održan online te za to nema isplate.</t>
  </si>
  <si>
    <r>
      <t xml:space="preserve">Izvor </t>
    </r>
    <r>
      <rPr>
        <b/>
        <sz val="11"/>
        <color theme="1"/>
        <rFont val="Calibri"/>
        <family val="2"/>
        <scheme val="minor"/>
      </rPr>
      <t xml:space="preserve">5.1. Pomoći  </t>
    </r>
    <r>
      <rPr>
        <sz val="11"/>
        <color theme="1"/>
        <rFont val="Calibri"/>
        <family val="2"/>
        <scheme val="minor"/>
      </rPr>
      <t>odnosi se na Odluku o raspodjeli sredstava za fiskalnu održivost dječjih vrtića za području grada Samobora. Rashodi su povećani za nabavu namirnica.</t>
    </r>
  </si>
  <si>
    <r>
      <t xml:space="preserve">5.2. Pomoći- višak - </t>
    </r>
    <r>
      <rPr>
        <sz val="11"/>
        <color theme="1"/>
        <rFont val="Calibri"/>
        <family val="2"/>
        <charset val="238"/>
        <scheme val="minor"/>
      </rPr>
      <t xml:space="preserve"> preneseni višak za provedbu edukativnih Mindfulness i Aloha programa za djecu predškolske dobi budući da je ukupan prihod Gradu uplaćen u 2024. godini. Ostatak iznosa viška po ovom izvoru odnosi se na sredstva od fiskalne održivosti dječjih vrtića.</t>
    </r>
  </si>
  <si>
    <r>
      <rPr>
        <sz val="11"/>
        <color theme="1"/>
        <rFont val="Calibri"/>
        <family val="2"/>
        <scheme val="minor"/>
      </rPr>
      <t>Izvor</t>
    </r>
    <r>
      <rPr>
        <b/>
        <sz val="11"/>
        <color theme="1"/>
        <rFont val="Calibri"/>
        <family val="2"/>
        <scheme val="minor"/>
      </rPr>
      <t xml:space="preserve"> 5.2. Pomoći - višak -</t>
    </r>
    <r>
      <rPr>
        <sz val="11"/>
        <color theme="1"/>
        <rFont val="Calibri"/>
        <family val="2"/>
        <scheme val="minor"/>
      </rPr>
      <t xml:space="preserve"> intelektualne usluge za provedbu edukativnih Mindfulness i Aloha programa za djecu predškolske dobi, budući da je ukupan prihod Gradu uplaćen u 2024. godine. </t>
    </r>
    <r>
      <rPr>
        <sz val="11"/>
        <color theme="1"/>
        <rFont val="Calibri"/>
        <family val="2"/>
        <charset val="238"/>
        <scheme val="minor"/>
      </rPr>
      <t>Ostatak iznosa viška po ovom izvoru raspoređen je nausluge tekućeg i investicijskog održavanja te na nabavu opreme.</t>
    </r>
  </si>
  <si>
    <r>
      <t xml:space="preserve">Izvor </t>
    </r>
    <r>
      <rPr>
        <b/>
        <sz val="11"/>
        <color theme="1"/>
        <rFont val="Calibri"/>
        <family val="2"/>
        <charset val="238"/>
        <scheme val="minor"/>
      </rPr>
      <t xml:space="preserve">5.5. Pomoći PK - višak </t>
    </r>
    <r>
      <rPr>
        <sz val="11"/>
        <color theme="1"/>
        <rFont val="Calibri"/>
        <family val="2"/>
        <charset val="238"/>
        <scheme val="minor"/>
      </rPr>
      <t>smanjenje</t>
    </r>
    <r>
      <rPr>
        <b/>
        <sz val="11"/>
        <color theme="1"/>
        <rFont val="Calibri"/>
        <family val="2"/>
        <charset val="238"/>
        <scheme val="minor"/>
      </rPr>
      <t xml:space="preserve"> </t>
    </r>
    <r>
      <rPr>
        <sz val="11"/>
        <color theme="1"/>
        <rFont val="Calibri"/>
        <family val="2"/>
        <scheme val="minor"/>
      </rPr>
      <t>sukladno Odluci o raspodjeli rezultata.</t>
    </r>
  </si>
  <si>
    <r>
      <rPr>
        <sz val="11"/>
        <color theme="1"/>
        <rFont val="Calibri"/>
        <family val="2"/>
        <scheme val="minor"/>
      </rPr>
      <t>Iz izvora</t>
    </r>
    <r>
      <rPr>
        <b/>
        <sz val="11"/>
        <color theme="1"/>
        <rFont val="Calibri"/>
        <family val="2"/>
        <scheme val="minor"/>
      </rPr>
      <t xml:space="preserve"> 6.3. Donacije PK  </t>
    </r>
    <r>
      <rPr>
        <sz val="11"/>
        <color theme="1"/>
        <rFont val="Calibri"/>
        <family val="2"/>
        <charset val="238"/>
        <scheme val="minor"/>
      </rPr>
      <t>p</t>
    </r>
    <r>
      <rPr>
        <sz val="11"/>
        <color theme="1"/>
        <rFont val="Calibri"/>
        <family val="2"/>
        <scheme val="minor"/>
      </rPr>
      <t>ovećanje se odnosi na nagradu za sudjelovanje na Samoborskom fašniku.</t>
    </r>
  </si>
  <si>
    <r>
      <t xml:space="preserve"> </t>
    </r>
    <r>
      <rPr>
        <b/>
        <sz val="11"/>
        <color theme="1"/>
        <rFont val="Calibri"/>
        <family val="2"/>
        <scheme val="minor"/>
      </rPr>
      <t xml:space="preserve">42-Rashodi za nabavu proizvedene dugotrajne imovine </t>
    </r>
    <r>
      <rPr>
        <sz val="11"/>
        <color theme="1"/>
        <rFont val="Calibri"/>
        <family val="2"/>
        <scheme val="minor"/>
      </rPr>
      <t>iz izvora</t>
    </r>
    <r>
      <rPr>
        <b/>
        <sz val="11"/>
        <color theme="1"/>
        <rFont val="Calibri"/>
        <family val="2"/>
        <scheme val="minor"/>
      </rPr>
      <t xml:space="preserve"> 1.1. Opći prihodi i primici </t>
    </r>
    <r>
      <rPr>
        <sz val="11"/>
        <color theme="1"/>
        <rFont val="Calibri"/>
        <family val="2"/>
        <scheme val="minor"/>
      </rPr>
      <t xml:space="preserve">i </t>
    </r>
    <r>
      <rPr>
        <b/>
        <sz val="11"/>
        <color theme="1"/>
        <rFont val="Calibri"/>
        <family val="2"/>
        <scheme val="minor"/>
      </rPr>
      <t>5.1. Pomoći</t>
    </r>
    <r>
      <rPr>
        <sz val="11"/>
        <color theme="1"/>
        <rFont val="Calibri"/>
        <family val="2"/>
        <scheme val="minor"/>
      </rPr>
      <t xml:space="preserve"> obuhvaćaju nabavu igrala za za park Objekt Bregana. Ostatak rashoda iz </t>
    </r>
    <r>
      <rPr>
        <b/>
        <sz val="11"/>
        <color theme="1"/>
        <rFont val="Calibri"/>
        <family val="2"/>
        <scheme val="minor"/>
      </rPr>
      <t>izvora 5.1. Pomoći</t>
    </r>
    <r>
      <rPr>
        <sz val="11"/>
        <color theme="1"/>
        <rFont val="Calibri"/>
        <family val="2"/>
        <scheme val="minor"/>
      </rPr>
      <t xml:space="preserve"> temelje se na prihodima  Odluke o izmjenama odluke o raspodjeli sredstava za fiskalnu održivost dječjih vrtića na području grada Samobora za pedagošku godinu 2024./2025. te su u skladu sa njom planirani za nabavu opreme.</t>
    </r>
  </si>
  <si>
    <r>
      <rPr>
        <sz val="11"/>
        <color theme="1"/>
        <rFont val="Calibri"/>
        <family val="2"/>
        <scheme val="minor"/>
      </rPr>
      <t>Rashodi za nabavu proizvedene dugotrajne imovine iz izvora</t>
    </r>
    <r>
      <rPr>
        <b/>
        <sz val="11"/>
        <color theme="1"/>
        <rFont val="Calibri"/>
        <family val="2"/>
        <scheme val="minor"/>
      </rPr>
      <t xml:space="preserve"> 4.6. Prihodi za posebne namjene</t>
    </r>
    <r>
      <rPr>
        <sz val="11"/>
        <color theme="1"/>
        <rFont val="Calibri"/>
        <family val="2"/>
        <charset val="238"/>
        <scheme val="minor"/>
      </rPr>
      <t xml:space="preserve"> su s</t>
    </r>
    <r>
      <rPr>
        <sz val="11"/>
        <color theme="1"/>
        <rFont val="Calibri"/>
        <family val="2"/>
        <scheme val="minor"/>
      </rPr>
      <t>manjeni sukladno mogućnostima i potrebama.</t>
    </r>
  </si>
  <si>
    <r>
      <t xml:space="preserve">Iz izvora </t>
    </r>
    <r>
      <rPr>
        <b/>
        <sz val="11"/>
        <color theme="1"/>
        <rFont val="Calibri"/>
        <family val="2"/>
        <scheme val="minor"/>
      </rPr>
      <t>7.3. Prihodi od nefinancijske imovine</t>
    </r>
    <r>
      <rPr>
        <sz val="11"/>
        <color theme="1"/>
        <rFont val="Calibri"/>
        <family val="2"/>
        <scheme val="minor"/>
      </rPr>
      <t xml:space="preserve"> rashodi se odnose se na nabavu dijela opreme nove centralne kuhinje, a koja je prilagođena potrebama.</t>
    </r>
  </si>
  <si>
    <t xml:space="preserve">Izmjenama i dopunama Financijskog plana za 2025. g.:             </t>
  </si>
  <si>
    <r>
      <rPr>
        <b/>
        <sz val="12"/>
        <color theme="1"/>
        <rFont val="Calibri"/>
        <family val="2"/>
        <scheme val="minor"/>
      </rPr>
      <t>Izmjenama i dopunama Financijskog plana za 2025. g.</t>
    </r>
    <r>
      <rPr>
        <sz val="12"/>
        <color theme="1"/>
        <rFont val="Calibri"/>
        <family val="2"/>
        <scheme val="minor"/>
      </rPr>
      <t xml:space="preserve"> došlo je do smanjenja/povećanja na:  </t>
    </r>
  </si>
  <si>
    <r>
      <t xml:space="preserve"> - </t>
    </r>
    <r>
      <rPr>
        <b/>
        <sz val="12"/>
        <color theme="1"/>
        <rFont val="Calibri"/>
        <family val="2"/>
        <scheme val="minor"/>
      </rPr>
      <t>skupini 32</t>
    </r>
    <r>
      <rPr>
        <sz val="12"/>
        <color theme="1"/>
        <rFont val="Calibri"/>
        <family val="2"/>
        <scheme val="minor"/>
      </rPr>
      <t xml:space="preserve"> - materijalni rashodi su povećani za 41.000 eura za naknade za prijevoz budući da se od veljače 2025.g., zbog novog besplatnog gradskog prijevoza u Gradu Samoboru, naknada prijevoza obračunava kao oporeziva isplata dok se zaposlenima sa mjestom stanovanja izvan Grada Samobora i dalje obračunava neoporezivo sukladno cjeniku prijevoznika i broju zaposlenih temeljem Pravilnika o radu. Planiranih 6.000 eura odnosi se na nabavu materijala za izradu kostima za fašnik za 12 grupa.</t>
    </r>
  </si>
  <si>
    <t>Na rashodima za materijal i energiju smanjenju  za 5.000 eura smanjuju se rashodi za namirnice (više je planirano iz izvora 5.1. Pomoći). Također se smanjuju rashodi za materijal za tekuće i investicijsko  održavanje.</t>
  </si>
  <si>
    <t xml:space="preserve">Na rashodima za usluge najveće smanjenje odnosi se na smanjenje usluga tekućeg i investicijskog održavanja, komunalnih usluga i usluga pranja i peglanja s obzirom da je dogrdanjom centralnog objekta Vrtić dobio vlastiti praonicu rublja. Otvoreno je novo radno mjesto pralje. </t>
  </si>
  <si>
    <r>
      <rPr>
        <b/>
        <sz val="12"/>
        <color theme="1"/>
        <rFont val="Calibri"/>
        <family val="2"/>
        <scheme val="minor"/>
      </rPr>
      <t xml:space="preserve">Izvor 5.1. Pomoći </t>
    </r>
    <r>
      <rPr>
        <sz val="12"/>
        <color theme="1"/>
        <rFont val="Calibri"/>
        <family val="2"/>
        <scheme val="minor"/>
      </rPr>
      <t xml:space="preserve"> odnosi se na Odluku o raspodjeli sredstava za fiskalnu održivost dječjih vrtića za području grada Samobora. Rashodi su povećani za nabavu namirnica.</t>
    </r>
  </si>
  <si>
    <r>
      <t xml:space="preserve">Izvor </t>
    </r>
    <r>
      <rPr>
        <b/>
        <sz val="12"/>
        <color theme="1"/>
        <rFont val="Calibri"/>
        <family val="2"/>
        <scheme val="minor"/>
      </rPr>
      <t xml:space="preserve">5.2. Pomoći - višak </t>
    </r>
    <r>
      <rPr>
        <sz val="12"/>
        <color theme="1"/>
        <rFont val="Calibri"/>
        <family val="2"/>
        <scheme val="minor"/>
      </rPr>
      <t>intelektualne usluge za provedbu edukativnih Mindfulness i Aloha programa za djecu predškolske dobi, budući da je ukupan prihod Gradu uplaćen u 2024. godine. Ostatak iznosa viška po ovom izvoru raspoređen je nausluge tekućeg i investicijskog održavanja te na nabavu opreme.</t>
    </r>
  </si>
  <si>
    <r>
      <t xml:space="preserve">Iz izvora </t>
    </r>
    <r>
      <rPr>
        <b/>
        <sz val="12"/>
        <color theme="1"/>
        <rFont val="Calibri"/>
        <family val="2"/>
        <charset val="238"/>
        <scheme val="minor"/>
      </rPr>
      <t>6.3. Donacije PK</t>
    </r>
    <r>
      <rPr>
        <sz val="12"/>
        <color theme="1"/>
        <rFont val="Calibri"/>
        <family val="2"/>
        <scheme val="minor"/>
      </rPr>
      <t xml:space="preserve">  povećanje se odnosi na nagradu za sudjelovanje na Samoborskom fašniku.</t>
    </r>
  </si>
  <si>
    <r>
      <t xml:space="preserve">Iz izvora </t>
    </r>
    <r>
      <rPr>
        <b/>
        <sz val="12"/>
        <color theme="1"/>
        <rFont val="Calibri"/>
        <family val="2"/>
        <charset val="238"/>
        <scheme val="minor"/>
      </rPr>
      <t>7.3. Prihodi od nefinancijske imovine</t>
    </r>
    <r>
      <rPr>
        <sz val="12"/>
        <color theme="1"/>
        <rFont val="Calibri"/>
        <family val="2"/>
        <scheme val="minor"/>
      </rPr>
      <t xml:space="preserve"> rashodi se odnose se na nabavu dijela opreme nove centralne kuhinje, a koja je prilagođena potrebama.</t>
    </r>
  </si>
  <si>
    <r>
      <rPr>
        <b/>
        <sz val="12"/>
        <color theme="1"/>
        <rFont val="Calibri"/>
        <family val="2"/>
        <scheme val="minor"/>
      </rPr>
      <t xml:space="preserve"> Izmjenama i dopunama Financijskog plana za 2025. g</t>
    </r>
    <r>
      <rPr>
        <sz val="12"/>
        <color theme="1"/>
        <rFont val="Calibri"/>
        <family val="2"/>
        <scheme val="minor"/>
      </rPr>
      <t xml:space="preserve">. povećan je dodatak na plaću za 6 odgojitelja Montessori skupina koji se povećao temeljem povećanja osnovice za plaću. Odgojiteljicama koje rade u posebnim programima Montessori plaća se uvećava kroz stimulaciju 15%. Uvećanja plaće su u skladu s čl. 77  Pravilnika o radu. </t>
    </r>
  </si>
  <si>
    <r>
      <t xml:space="preserve">U DV Izvor, objektima u Mlinskoj ulici i Ulici G. Krkleca, provodi se kraći program folklorne igraonice. Ovom aktivnošću dodatno se obogaćuje program predškolskog odgoja te se djecu od najranije dobi potiče na učenje o tradiciji i kulturnoj baštini samoborskog kraja. Mjesečna cijena po djetetu iznosi 24,00 €, a pokriva naknadu za voditeljicu igraonice. </t>
    </r>
    <r>
      <rPr>
        <b/>
        <sz val="12"/>
        <color theme="1"/>
        <rFont val="Calibri"/>
        <family val="2"/>
        <charset val="238"/>
        <scheme val="minor"/>
      </rPr>
      <t xml:space="preserve">Izmjenama i dopunama Financijskog plana za 2025.g. </t>
    </r>
    <r>
      <rPr>
        <sz val="12"/>
        <color theme="1"/>
        <rFont val="Calibri"/>
        <family val="2"/>
        <scheme val="minor"/>
      </rPr>
      <t>rashodi za zaposlene su smanjeni sukladno polaznosti  djece.</t>
    </r>
  </si>
  <si>
    <r>
      <t xml:space="preserve">Program predškole obvezan je program odgojno-obrazovnoga rada s djecom u godini dana prije polaska u osnovnu školu te se provodi u trajanju od 250 sati. Iz godine u godinu, smanjivao se broj djece u programu predškole što je upućivalo da je većina djece obuhvaćena redovitim 10–satnim programom predškolskog odgoja i obrazovanja. Program predškole te program za djecu s teškoćama u razvoju koja su integrirana u redovite skupine DV Izvora sufinanciran je od strane Ministarstva znanosti, obrazovanja i mladih. Iz navedenih sredstava vrši se kupnja didaktike, materijala i opreme za grupe te stručno usavršavanje odgojitelja.                                                                                                                                           </t>
    </r>
    <r>
      <rPr>
        <b/>
        <sz val="12"/>
        <color theme="1"/>
        <rFont val="Calibri"/>
        <family val="2"/>
        <scheme val="minor"/>
      </rPr>
      <t xml:space="preserve">Izmjenama i dopunama Financijskog plana za 2025. godinu </t>
    </r>
    <r>
      <rPr>
        <sz val="12"/>
        <color theme="1"/>
        <rFont val="Calibri"/>
        <family val="2"/>
        <scheme val="minor"/>
      </rPr>
      <t>došlo je do smanjenja rashoda za stručno usavršavanje, materijal i opremu za grupe te sitan inventar budući da su sredstva preraspodijeljena na novu ativnost - Programa javnih potreba za darovite.
Ishodište za procjenu planiranih rashoda  temelji se na broju djece u programu predškole i djece s teškoćama u razvoju koja su integrirana u redovite programe te iznosima sufinanciranja od strane MZO, i to:
- 3,60 € po djetetu u programu predškole 
 - od 53,00 € do 106,00 € po djetetu s teškoćama u razvoju 
Isplata se vrši u više ciklusa. 
Ministarstvo znanosti, obrazovanja i mladih upućuje dječje vrtiće da doznačena sredstva koriste za nabavu didaktičkih sredstava, stručno usavršavanje, nabavu suvremene literature i opreme.                                                                                                                                                                                    Iz sredstava Grada podmiruju se troškovi prijevoza za djecu s udaljenih područja koji su polaznici obveznog programa predškole. Sukladno Odluci o raspodjeli rezultata povećanje prenesenog viška iznosi 291 eura.</t>
    </r>
  </si>
  <si>
    <r>
      <t xml:space="preserve">Kraći programa za nadarenu djecu pokrenut je u 2025.g. te je sufinanciran od strane Ministarstva znanosti, obrazovanja i mladih. Iz navedenih sredstava vrši se kupnja didaktike, materijala i opreme za grupe te stručno usavršavanje voditelja. Opći cilj programa je organizirati sustavnu identifikaciju potencijalno darovite djece i poticati cjeloviti razvoj potencijalno darovite djece kroz individualizirani i diferencirani pristup u skladu s njihovim potrebama, sposobnostima, interesima i stilovima učenja. </t>
    </r>
    <r>
      <rPr>
        <b/>
        <sz val="12"/>
        <color theme="1"/>
        <rFont val="Calibri"/>
        <family val="2"/>
        <scheme val="minor"/>
      </rPr>
      <t>Izmjenama i dopunama Financijskog plana za 2025. godinu</t>
    </r>
    <r>
      <rPr>
        <sz val="12"/>
        <color theme="1"/>
        <rFont val="Calibri"/>
        <family val="2"/>
        <scheme val="minor"/>
      </rPr>
      <t xml:space="preserve"> planirani su rashodi za stručno usavršavanje, materijal i opremu za grupe i sitan inventar te su već planirana sredstva preraspodijeljena sa ativnosti - Programa javnih potreba predškole i TUR-a.
</t>
    </r>
  </si>
  <si>
    <r>
      <t xml:space="preserve">Waldorfska pedagogija obuhvaća cjeloviti razvoj djece kroz aktivnosti koje zahvaćaju volju, emocije i intelekt, kroz prirodne materijale i umirujući prostor, prateći prirodni i zdrav dnevni, tjedni i godišnji ritam svih aktivnosti. Alternativni program odgojno – obrazovnog rada prema Waldorfskoj koncepciji DV Izvor provodit će u jednoj mješovitoj vrtićnoj skupini s najviše 20 upisane djece u skupini u trajanju od 10 sati dnevno, a na temelju suglasnosti dobivene od Ministarstva znanosti, obrazovanja i mladih. S održavanjem programa DV Izvor započeo je od 1.9.2025. godini.  </t>
    </r>
    <r>
      <rPr>
        <b/>
        <sz val="12"/>
        <color theme="1"/>
        <rFont val="Calibri"/>
        <family val="2"/>
        <scheme val="minor"/>
      </rPr>
      <t>Izmjenama i dopunama Financijskog plana za 2025. g.</t>
    </r>
    <r>
      <rPr>
        <sz val="12"/>
        <color theme="1"/>
        <rFont val="Calibri"/>
        <family val="2"/>
        <scheme val="minor"/>
      </rPr>
      <t xml:space="preserve"> povećan je dodatak na plaću za 2 odgojitelja temeljem povećanja osnovice za plaću te intelektualne usluge za potrebe vanjskog suradnika za usluge euritmije.                                                        Odgojiteljicama koje rade u posebnim programima plaća se uvećava kroz stimulaciju 15%.
Financijska sredstva za provođenje programa proizlaze iz roditeljskih uplata.</t>
    </r>
  </si>
  <si>
    <r>
      <t xml:space="preserve">Opći cilj programa je sustavno podržavanje, razvijanje i poticanje ljubavi i interesa djeteta prema likovnom izričaju. Pozornost se posvećuje doživljajnom učenju, jačanju dječjeg samopouzdanja i samoinicijative te poticanju komunikacije temeljene na demokratskim načelima, a sve to u cilju unapređenja kvalitete življenja djece u vrtiću.
Posebni 10-satni likovni program DV Izvor provodit će u jednoj mješovitoj vrtićnoj skupini za djecu od navršene četvrte godine života do polaska u osnovnu školu s najviše 22 upisane djece u skupini, a na temelju suglasnosti dobivene od Ministarstva znanosti, obrazovanja i mladih. S održavanjem programa DV Izvor započeo je od 1.9.2025. godini. </t>
    </r>
    <r>
      <rPr>
        <b/>
        <sz val="12"/>
        <color theme="1"/>
        <rFont val="Calibri"/>
        <family val="2"/>
        <scheme val="minor"/>
      </rPr>
      <t>Izmjenama i dopunama Financijskog plana za 2025. g.</t>
    </r>
    <r>
      <rPr>
        <sz val="12"/>
        <color theme="1"/>
        <rFont val="Calibri"/>
        <family val="2"/>
        <scheme val="minor"/>
      </rPr>
      <t xml:space="preserve"> povećan je dodatak na plaću za 2 odgojitelja temeljem povećanja osnovice za plaću. Odgojiteljicama koje rade u posebnim programima plaća se uvećava kroz stimulaciju 15%. Financijska sredstva za provođenje programa proizlaze iz roditeljskih uplata.</t>
    </r>
  </si>
  <si>
    <r>
      <t xml:space="preserve">Opći cilj programa je  poticati cjeloviti razvoj djece kroz  pristup u skladu s njihovim potrebama, sposobnostima, interesima i stilovima učenja.  Približiti strani jezik u govoru kroz redovan, svakodnevan  odgojno obrazovni rad.
S održavanjem programa DV Izvor započeo je u rujnu 2025. godine.
Financijska sredstva za provođenje programa proizlaze iz roditeljskih uplata. Upisano je ukupno 22- oje djece u dobi od 4-7 godina. </t>
    </r>
    <r>
      <rPr>
        <b/>
        <sz val="12"/>
        <color theme="1"/>
        <rFont val="Calibri"/>
        <family val="2"/>
        <scheme val="minor"/>
      </rPr>
      <t>Izmjenama i dopunama Financijskog plana</t>
    </r>
    <r>
      <rPr>
        <sz val="12"/>
        <color theme="1"/>
        <rFont val="Calibri"/>
        <family val="2"/>
        <scheme val="minor"/>
      </rPr>
      <t xml:space="preserve"> za 2025. g. planirana su sredstva za dodatak na plaću za odgojitelje.                                                                   Odgojiteljicama koje rade u posebnim programima plaća se uvećava kroz stimulaciju 15%.</t>
    </r>
  </si>
  <si>
    <r>
      <t xml:space="preserve">Opći cilj programa je  poticati cjeloviti razvoj djece kroz  pristup u skladu s njihovim potrebama, sposobnostima, interesima i stilovima učenja.  Približiti strani jezik u govoru kroz kraći program koji se odvija dva puta tjedno u periodu od listopada do svibnja.  
 S održavanjem programa DV Izvor planira započeti u listopadu  2025. godini.
Financijska sredstva za provođenje programa proizlaze iz roditeljskih uplata. Program će pohađati  djeca u dobi od 4-7 godina. Voditeljice programa biti će odgojiteljice sa završenom edukacijom engleskog jezika. </t>
    </r>
    <r>
      <rPr>
        <b/>
        <sz val="12"/>
        <color theme="1"/>
        <rFont val="Calibri"/>
        <family val="2"/>
        <scheme val="minor"/>
      </rPr>
      <t>Izmjenama i dopunama Financijskog plana za 2025.</t>
    </r>
    <r>
      <rPr>
        <sz val="12"/>
        <color theme="1"/>
        <rFont val="Calibri"/>
        <family val="2"/>
        <scheme val="minor"/>
      </rPr>
      <t xml:space="preserve"> g. planirana su sredstva za dodatak na plaću za voditelja.    </t>
    </r>
  </si>
  <si>
    <r>
      <t xml:space="preserve">Rashodi su predviđeni za nabavu nefinancijske imovine za DV Izvor iz izvora Opći prihodi i primici, izvora posebnih namjena tj. roditeljskih uplata, pomoći, donacija i izvora Prihoda od nefinancijske imovine.                                                                                                                        Nabava nefinancijske imovine vrši se sukcesivno tijekom godine, sukladno Planu nabave. Planirana financijska sredstva temelje se na iskazanim potrebama dječjeg vrtića za nabavu dugotrajne nefinancijske imovine te ponudama za nabavu iste.                                                                                                                                                                </t>
    </r>
    <r>
      <rPr>
        <b/>
        <sz val="12"/>
        <color theme="1"/>
        <rFont val="Calibri"/>
        <family val="2"/>
        <scheme val="minor"/>
      </rPr>
      <t>Izmjenama i dopunama Financijskog plana za 2025. godinu</t>
    </r>
    <r>
      <rPr>
        <sz val="12"/>
        <color theme="1"/>
        <rFont val="Calibri"/>
        <family val="2"/>
        <scheme val="minor"/>
      </rPr>
      <t xml:space="preserve"> povećanje se odnosi na nabavu dijela opreme nove kuhinje prilagođenu potrebama,  dio rashoda je smanjen sukladno mogućnostima i potrebama.</t>
    </r>
  </si>
  <si>
    <t>URBROJ: 238-27-80-02-25-3</t>
  </si>
  <si>
    <t>KLASA: 400-02/25-01/01</t>
  </si>
  <si>
    <t>Na temelju članka 46. Zakona o proračunu (Narodne novine br.144/21) i članka 41. Statuta Dječjeg vrtića Izvor (Službene vijesti Grada Samobora br. 4/19., 2/21 i 10/22) Upravno vijeće DV Izvor na 5. sjednici održanoj 16.10.2025. godine donijelo 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</si>
</sst>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1]_-;\-* #,##0.00\ [$€-1]_-;_-* &quot;-&quot;??\ [$€-1]_-;_-@_-"/>
    <numFmt numFmtId="165" formatCode="[$-1041A]#,##0;\-\ #,##0"/>
  </numFmts>
  <fonts count="79">
    <font>
      <sz val="11"/>
      <color theme="1"/>
      <name val="Calibri"/>
      <family val="2"/>
      <charset val="238"/>
      <scheme val="minor"/>
    </font>
    <font>
      <sz val="10"/>
      <name val="Arial"/>
      <family val="2"/>
      <charset val="238"/>
    </font>
    <font>
      <sz val="12"/>
      <color theme="1"/>
      <name val="Calibri"/>
      <family val="2"/>
      <charset val="238"/>
      <scheme val="minor"/>
    </font>
    <font>
      <sz val="10"/>
      <color theme="1"/>
      <name val="Calibri"/>
      <family val="2"/>
      <charset val="238"/>
      <scheme val="minor"/>
    </font>
    <font>
      <sz val="10"/>
      <color rgb="FF000000"/>
      <name val="Arial"/>
      <family val="2"/>
      <charset val="238"/>
    </font>
    <font>
      <sz val="12"/>
      <color theme="1"/>
      <name val="Times New Roman"/>
      <family val="1"/>
      <charset val="238"/>
    </font>
    <font>
      <b/>
      <sz val="10"/>
      <color theme="1"/>
      <name val="Arial"/>
      <family val="2"/>
      <charset val="238"/>
    </font>
    <font>
      <sz val="10"/>
      <color theme="1"/>
      <name val="Arial"/>
      <family val="2"/>
      <charset val="238"/>
    </font>
    <font>
      <sz val="10"/>
      <color rgb="FF000000"/>
      <name val="Geneva"/>
      <charset val="238"/>
    </font>
    <font>
      <sz val="11"/>
      <color theme="1" tint="4.9989318521683403E-2"/>
      <name val="Calibri"/>
      <family val="2"/>
      <charset val="238"/>
      <scheme val="minor"/>
    </font>
    <font>
      <b/>
      <sz val="12"/>
      <color theme="1" tint="4.9989318521683403E-2"/>
      <name val="Calibri"/>
      <family val="2"/>
      <charset val="238"/>
      <scheme val="minor"/>
    </font>
    <font>
      <sz val="12"/>
      <color theme="1" tint="4.9989318521683403E-2"/>
      <name val="Calibri"/>
      <family val="2"/>
      <charset val="238"/>
      <scheme val="minor"/>
    </font>
    <font>
      <b/>
      <sz val="11"/>
      <color theme="1"/>
      <name val="Calibri"/>
      <family val="2"/>
      <charset val="238"/>
      <scheme val="minor"/>
    </font>
    <font>
      <b/>
      <sz val="10"/>
      <color rgb="FF000000"/>
      <name val="Arial"/>
      <family val="2"/>
      <charset val="238"/>
    </font>
    <font>
      <sz val="10"/>
      <color rgb="FF000000"/>
      <name val="Times New Roman"/>
      <family val="1"/>
      <charset val="238"/>
    </font>
    <font>
      <b/>
      <sz val="12"/>
      <color theme="1"/>
      <name val="Arial"/>
      <family val="2"/>
      <charset val="238"/>
    </font>
    <font>
      <sz val="11"/>
      <color theme="1"/>
      <name val="Calibri"/>
      <family val="2"/>
      <charset val="238"/>
      <scheme val="minor"/>
    </font>
    <font>
      <sz val="10"/>
      <color theme="1" tint="4.9989318521683403E-2"/>
      <name val="Calibri"/>
      <family val="2"/>
      <charset val="238"/>
      <scheme val="minor"/>
    </font>
    <font>
      <b/>
      <sz val="10"/>
      <color theme="1"/>
      <name val="Calibri"/>
      <family val="2"/>
      <charset val="238"/>
      <scheme val="minor"/>
    </font>
    <font>
      <sz val="11"/>
      <color rgb="FF000000"/>
      <name val="Calibri"/>
      <family val="2"/>
      <charset val="238"/>
    </font>
    <font>
      <sz val="11"/>
      <color rgb="FF000000"/>
      <name val="Calibri"/>
      <family val="2"/>
      <scheme val="minor"/>
    </font>
    <font>
      <sz val="11"/>
      <color rgb="FFFFFFFF"/>
      <name val="Calibri"/>
      <family val="2"/>
      <charset val="238"/>
    </font>
    <font>
      <b/>
      <sz val="11"/>
      <color rgb="FFFF9900"/>
      <name val="Calibri"/>
      <family val="2"/>
      <charset val="238"/>
    </font>
    <font>
      <sz val="11"/>
      <color rgb="FF800080"/>
      <name val="Calibri"/>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sz val="11"/>
      <color rgb="FF993300"/>
      <name val="Calibri"/>
      <family val="2"/>
      <charset val="238"/>
    </font>
    <font>
      <sz val="11"/>
      <color rgb="FFFF9900"/>
      <name val="Calibri"/>
      <family val="2"/>
      <charset val="238"/>
    </font>
    <font>
      <b/>
      <sz val="11"/>
      <color rgb="FFFFFFFF"/>
      <name val="Calibri"/>
      <family val="2"/>
      <charset val="238"/>
    </font>
    <font>
      <b/>
      <sz val="10"/>
      <color rgb="FF0000FF"/>
      <name val="Arial"/>
      <family val="2"/>
      <charset val="238"/>
    </font>
    <font>
      <b/>
      <sz val="12"/>
      <color rgb="FF000000"/>
      <name val="Arial"/>
      <family val="2"/>
      <charset val="238"/>
    </font>
    <font>
      <sz val="8"/>
      <color rgb="FF000000"/>
      <name val="Arial"/>
      <family val="2"/>
      <charset val="238"/>
    </font>
    <font>
      <sz val="10"/>
      <color rgb="FF0000FF"/>
      <name val="Arial"/>
      <family val="2"/>
      <charset val="238"/>
    </font>
    <font>
      <sz val="19"/>
      <color rgb="FF3366FF"/>
      <name val="Arial"/>
      <family val="2"/>
      <charset val="238"/>
    </font>
    <font>
      <sz val="8"/>
      <color rgb="FFFF0000"/>
      <name val="Arial"/>
      <family val="2"/>
      <charset val="238"/>
    </font>
    <font>
      <i/>
      <sz val="11"/>
      <color rgb="FF808080"/>
      <name val="Calibri"/>
      <family val="2"/>
      <charset val="238"/>
    </font>
    <font>
      <b/>
      <sz val="11"/>
      <color rgb="FF000000"/>
      <name val="Calibri"/>
      <family val="2"/>
      <charset val="238"/>
    </font>
    <font>
      <sz val="11"/>
      <color rgb="FF333399"/>
      <name val="Calibri"/>
      <family val="2"/>
      <charset val="238"/>
    </font>
    <font>
      <sz val="11"/>
      <name val="Calibri"/>
      <family val="2"/>
      <charset val="238"/>
      <scheme val="minor"/>
    </font>
    <font>
      <sz val="11"/>
      <color rgb="FF000000"/>
      <name val="Calibri"/>
      <family val="2"/>
      <charset val="238"/>
      <scheme val="minor"/>
    </font>
    <font>
      <b/>
      <sz val="11"/>
      <name val="Calibri"/>
      <family val="2"/>
      <charset val="238"/>
      <scheme val="minor"/>
    </font>
    <font>
      <b/>
      <sz val="12"/>
      <color theme="1"/>
      <name val="Calibri"/>
      <family val="2"/>
      <charset val="238"/>
      <scheme val="minor"/>
    </font>
    <font>
      <b/>
      <sz val="9"/>
      <color theme="1"/>
      <name val="Calibri"/>
      <family val="2"/>
      <charset val="238"/>
      <scheme val="minor"/>
    </font>
    <font>
      <sz val="12"/>
      <color theme="1"/>
      <name val="Arial"/>
      <family val="2"/>
      <charset val="238"/>
    </font>
    <font>
      <b/>
      <sz val="11"/>
      <color indexed="8"/>
      <name val="Calibri"/>
      <family val="2"/>
      <charset val="238"/>
      <scheme val="minor"/>
    </font>
    <font>
      <b/>
      <sz val="12"/>
      <color indexed="8"/>
      <name val="Calibri"/>
      <family val="2"/>
      <charset val="238"/>
      <scheme val="minor"/>
    </font>
    <font>
      <sz val="11"/>
      <color indexed="8"/>
      <name val="Calibri"/>
      <family val="2"/>
      <charset val="238"/>
      <scheme val="minor"/>
    </font>
    <font>
      <b/>
      <sz val="12"/>
      <name val="Calibri"/>
      <family val="2"/>
      <charset val="238"/>
      <scheme val="minor"/>
    </font>
    <font>
      <sz val="12"/>
      <name val="Calibri"/>
      <family val="2"/>
      <charset val="238"/>
      <scheme val="minor"/>
    </font>
    <font>
      <i/>
      <sz val="11"/>
      <name val="Calibri"/>
      <family val="2"/>
      <charset val="238"/>
      <scheme val="minor"/>
    </font>
    <font>
      <i/>
      <sz val="11"/>
      <color indexed="8"/>
      <name val="Calibri"/>
      <family val="2"/>
      <charset val="238"/>
      <scheme val="minor"/>
    </font>
    <font>
      <b/>
      <sz val="11"/>
      <color theme="1" tint="4.9989318521683403E-2"/>
      <name val="Calibri"/>
      <family val="2"/>
      <charset val="238"/>
      <scheme val="minor"/>
    </font>
    <font>
      <b/>
      <i/>
      <sz val="11"/>
      <color indexed="8"/>
      <name val="Calibri"/>
      <family val="2"/>
      <charset val="238"/>
      <scheme val="minor"/>
    </font>
    <font>
      <sz val="9"/>
      <color theme="1"/>
      <name val="Arial Nova Light"/>
      <family val="2"/>
      <charset val="238"/>
    </font>
    <font>
      <b/>
      <sz val="10"/>
      <color indexed="8"/>
      <name val="Arial"/>
      <family val="2"/>
      <charset val="238"/>
    </font>
    <font>
      <b/>
      <sz val="10"/>
      <name val="Arial"/>
      <family val="2"/>
      <charset val="238"/>
    </font>
    <font>
      <sz val="10"/>
      <color indexed="8"/>
      <name val="Arial"/>
      <family val="2"/>
      <charset val="238"/>
    </font>
    <font>
      <i/>
      <sz val="10"/>
      <name val="Arial"/>
      <family val="2"/>
      <charset val="238"/>
    </font>
    <font>
      <i/>
      <sz val="11"/>
      <color theme="1"/>
      <name val="Arial"/>
      <family val="2"/>
      <charset val="238"/>
    </font>
    <font>
      <b/>
      <i/>
      <sz val="11"/>
      <color theme="1"/>
      <name val="Calibri"/>
      <family val="2"/>
      <charset val="238"/>
      <scheme val="minor"/>
    </font>
    <font>
      <sz val="12"/>
      <color theme="1"/>
      <name val="Calibri"/>
      <family val="2"/>
      <scheme val="minor"/>
    </font>
    <font>
      <b/>
      <sz val="12"/>
      <color theme="1"/>
      <name val="Calibri"/>
      <family val="2"/>
      <scheme val="minor"/>
    </font>
    <font>
      <i/>
      <sz val="12"/>
      <color theme="1"/>
      <name val="Calibri"/>
      <family val="2"/>
      <scheme val="minor"/>
    </font>
    <font>
      <b/>
      <sz val="7"/>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9"/>
      <color theme="1"/>
      <name val="Arial Nova Light"/>
      <family val="2"/>
      <charset val="238"/>
    </font>
    <font>
      <b/>
      <sz val="9"/>
      <color theme="1"/>
      <name val="Arial"/>
      <family val="2"/>
      <charset val="238"/>
    </font>
    <font>
      <sz val="9"/>
      <color theme="1"/>
      <name val="Arial"/>
      <family val="2"/>
      <charset val="238"/>
    </font>
    <font>
      <b/>
      <i/>
      <sz val="12"/>
      <color theme="1"/>
      <name val="Times New Roman"/>
      <family val="1"/>
      <charset val="238"/>
    </font>
    <font>
      <b/>
      <sz val="14"/>
      <color theme="1"/>
      <name val="Calibri"/>
      <family val="2"/>
      <charset val="238"/>
      <scheme val="minor"/>
    </font>
    <font>
      <i/>
      <sz val="11"/>
      <color theme="1"/>
      <name val="Calibri"/>
      <family val="2"/>
      <charset val="238"/>
      <scheme val="minor"/>
    </font>
    <font>
      <b/>
      <sz val="11"/>
      <color theme="1"/>
      <name val="Arial"/>
      <family val="2"/>
      <charset val="238"/>
    </font>
    <font>
      <sz val="11"/>
      <color theme="1"/>
      <name val="Arial"/>
      <family val="2"/>
      <charset val="238"/>
    </font>
    <font>
      <b/>
      <sz val="14"/>
      <color theme="1"/>
      <name val="Arial"/>
      <family val="2"/>
      <charset val="238"/>
    </font>
    <font>
      <sz val="12"/>
      <color theme="1"/>
      <name val="Calibri"/>
      <family val="2"/>
      <charset val="238"/>
    </font>
    <font>
      <sz val="11"/>
      <color theme="1"/>
      <name val="Symbol"/>
      <family val="1"/>
      <charset val="2"/>
    </font>
  </fonts>
  <fills count="3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D9D9D9"/>
        <bgColor indexed="64"/>
      </patternFill>
    </fill>
    <fill>
      <patternFill patternType="solid">
        <fgColor rgb="FFF2F2F2"/>
        <bgColor indexed="64"/>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FF8080"/>
        <bgColor rgb="FFFF8080"/>
      </patternFill>
    </fill>
    <fill>
      <patternFill patternType="solid">
        <fgColor rgb="FF00FF00"/>
        <bgColor rgb="FF00FF00"/>
      </patternFill>
    </fill>
    <fill>
      <patternFill patternType="solid">
        <fgColor rgb="FF99CCFF"/>
        <bgColor rgb="FF99CCFF"/>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FFFF99"/>
        <bgColor rgb="FFFFFF99"/>
      </patternFill>
    </fill>
    <fill>
      <patternFill patternType="solid">
        <fgColor rgb="FF969696"/>
        <bgColor rgb="FF969696"/>
      </patternFill>
    </fill>
    <fill>
      <patternFill patternType="solid">
        <fgColor rgb="FF00CCFF"/>
        <bgColor rgb="FF00CCFF"/>
      </patternFill>
    </fill>
    <fill>
      <patternFill patternType="solid">
        <fgColor rgb="FF99CC00"/>
        <bgColor rgb="FF99CC00"/>
      </patternFill>
    </fill>
    <fill>
      <patternFill patternType="solid">
        <fgColor rgb="FF666699"/>
        <bgColor rgb="FF666699"/>
      </patternFill>
    </fill>
    <fill>
      <patternFill patternType="solid">
        <fgColor rgb="FFFFFFCC"/>
        <bgColor rgb="FFFFFFCC"/>
      </patternFill>
    </fill>
    <fill>
      <patternFill patternType="solid">
        <fgColor rgb="FF00FFFF"/>
        <bgColor rgb="FF00FFFF"/>
      </patternFill>
    </fill>
    <fill>
      <patternFill patternType="solid">
        <fgColor rgb="FF0094C8"/>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style="thin">
        <color rgb="FF3366FF"/>
      </left>
      <right style="thin">
        <color rgb="FF3366FF"/>
      </right>
      <top style="thin">
        <color rgb="FF3366FF"/>
      </top>
      <bottom style="thin">
        <color rgb="FF3366FF"/>
      </bottom>
      <diagonal/>
    </border>
    <border>
      <left style="thin">
        <color rgb="FFCCFFFF"/>
      </left>
      <right style="thin">
        <color rgb="FF3366FF"/>
      </right>
      <top style="medium">
        <color rgb="FFCCFFFF"/>
      </top>
      <bottom style="thin">
        <color rgb="FF3366FF"/>
      </bottom>
      <diagonal/>
    </border>
    <border>
      <left/>
      <right/>
      <top style="thin">
        <color rgb="FF333399"/>
      </top>
      <bottom style="double">
        <color rgb="FF33339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0" fontId="4" fillId="0" borderId="0"/>
    <xf numFmtId="0" fontId="4" fillId="0" borderId="0" applyNumberFormat="0" applyBorder="0" applyProtection="0"/>
    <xf numFmtId="0" fontId="8" fillId="0" borderId="0" applyNumberFormat="0" applyBorder="0" applyProtection="0"/>
    <xf numFmtId="44" fontId="16" fillId="0" borderId="0" applyFont="0" applyFill="0" applyBorder="0" applyAlignment="0" applyProtection="0"/>
    <xf numFmtId="0" fontId="1" fillId="0" borderId="0"/>
    <xf numFmtId="0" fontId="16" fillId="0" borderId="0"/>
    <xf numFmtId="0" fontId="4" fillId="0" borderId="0" applyNumberFormat="0" applyBorder="0" applyProtection="0">
      <alignment wrapText="1"/>
    </xf>
    <xf numFmtId="0" fontId="19" fillId="11" borderId="0" applyNumberFormat="0" applyFont="0" applyBorder="0" applyAlignment="0" applyProtection="0"/>
    <xf numFmtId="0" fontId="19" fillId="12" borderId="0" applyNumberFormat="0" applyFont="0" applyBorder="0" applyAlignment="0" applyProtection="0"/>
    <xf numFmtId="0" fontId="19" fillId="13" borderId="0" applyNumberFormat="0" applyFont="0" applyBorder="0" applyAlignment="0" applyProtection="0"/>
    <xf numFmtId="0" fontId="19" fillId="14" borderId="0" applyNumberFormat="0" applyFont="0" applyBorder="0" applyAlignment="0" applyProtection="0"/>
    <xf numFmtId="0" fontId="19" fillId="15" borderId="0" applyNumberFormat="0" applyFont="0" applyBorder="0" applyAlignment="0" applyProtection="0"/>
    <xf numFmtId="0" fontId="19" fillId="16" borderId="0" applyNumberFormat="0" applyFont="0" applyBorder="0" applyAlignment="0" applyProtection="0"/>
    <xf numFmtId="0" fontId="19" fillId="17" borderId="0" applyNumberFormat="0" applyFont="0" applyBorder="0" applyAlignment="0" applyProtection="0"/>
    <xf numFmtId="0" fontId="19" fillId="18" borderId="0" applyNumberFormat="0" applyFont="0" applyBorder="0" applyAlignment="0" applyProtection="0"/>
    <xf numFmtId="0" fontId="19" fillId="14" borderId="0" applyNumberFormat="0" applyFont="0" applyBorder="0" applyAlignment="0" applyProtection="0"/>
    <xf numFmtId="0" fontId="19" fillId="19" borderId="0" applyNumberFormat="0" applyFont="0" applyBorder="0" applyAlignment="0" applyProtection="0"/>
    <xf numFmtId="0" fontId="19" fillId="20" borderId="0" applyNumberFormat="0" applyFont="0" applyBorder="0" applyAlignment="0" applyProtection="0"/>
    <xf numFmtId="0" fontId="19" fillId="19" borderId="0" applyNumberFormat="0" applyFont="0" applyBorder="0" applyAlignment="0" applyProtection="0"/>
    <xf numFmtId="0" fontId="21" fillId="21"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8" borderId="0" applyNumberFormat="0" applyBorder="0" applyAlignment="0" applyProtection="0"/>
    <xf numFmtId="0" fontId="22" fillId="29" borderId="16" applyNumberFormat="0" applyAlignment="0" applyProtection="0"/>
    <xf numFmtId="0" fontId="23" fillId="12" borderId="0" applyNumberFormat="0" applyBorder="0" applyAlignment="0" applyProtection="0"/>
    <xf numFmtId="0" fontId="24" fillId="0" borderId="17" applyNumberFormat="0" applyFill="0" applyAlignment="0" applyProtection="0"/>
    <xf numFmtId="0" fontId="25" fillId="0" borderId="18" applyNumberFormat="0" applyFill="0" applyAlignment="0" applyProtection="0"/>
    <xf numFmtId="0" fontId="26" fillId="0" borderId="19" applyNumberFormat="0" applyFill="0" applyAlignment="0" applyProtection="0"/>
    <xf numFmtId="0" fontId="26" fillId="0" borderId="0" applyNumberFormat="0" applyFill="0" applyBorder="0" applyAlignment="0" applyProtection="0"/>
    <xf numFmtId="0" fontId="27" fillId="30" borderId="0" applyNumberFormat="0" applyBorder="0" applyAlignment="0" applyProtection="0"/>
    <xf numFmtId="0" fontId="19" fillId="0" borderId="0"/>
    <xf numFmtId="0" fontId="20" fillId="0" borderId="0"/>
    <xf numFmtId="0" fontId="1" fillId="0" borderId="0"/>
    <xf numFmtId="0" fontId="4" fillId="0" borderId="0" applyNumberFormat="0" applyBorder="0" applyProtection="0">
      <alignment wrapText="1"/>
    </xf>
    <xf numFmtId="0" fontId="20" fillId="0" borderId="0"/>
    <xf numFmtId="0" fontId="4" fillId="0" borderId="0" applyNumberFormat="0" applyBorder="0" applyProtection="0">
      <alignment wrapText="1"/>
    </xf>
    <xf numFmtId="0" fontId="19" fillId="0" borderId="0" applyNumberFormat="0" applyFont="0" applyBorder="0" applyProtection="0"/>
    <xf numFmtId="0" fontId="19" fillId="0" borderId="0" applyNumberFormat="0" applyFont="0" applyBorder="0" applyProtection="0"/>
    <xf numFmtId="0" fontId="4" fillId="0" borderId="0" applyNumberFormat="0" applyBorder="0" applyProtection="0">
      <alignment wrapText="1"/>
    </xf>
    <xf numFmtId="0" fontId="19" fillId="0" borderId="0" applyNumberFormat="0" applyFont="0" applyBorder="0" applyProtection="0"/>
    <xf numFmtId="0" fontId="1" fillId="0" borderId="0">
      <alignment wrapText="1"/>
    </xf>
    <xf numFmtId="0" fontId="19" fillId="0" borderId="0" applyNumberFormat="0" applyFont="0" applyBorder="0" applyProtection="0"/>
    <xf numFmtId="0" fontId="14" fillId="0" borderId="0" applyNumberFormat="0" applyBorder="0" applyProtection="0"/>
    <xf numFmtId="0" fontId="19"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28" fillId="0" borderId="20" applyNumberFormat="0" applyFill="0" applyAlignment="0" applyProtection="0"/>
    <xf numFmtId="0" fontId="29" fillId="31" borderId="21" applyNumberFormat="0" applyAlignment="0" applyProtection="0"/>
    <xf numFmtId="4" fontId="4" fillId="30" borderId="22" applyProtection="0">
      <alignment vertical="center"/>
    </xf>
    <xf numFmtId="4" fontId="30" fillId="30" borderId="23" applyProtection="0">
      <alignment vertical="center"/>
    </xf>
    <xf numFmtId="4" fontId="13" fillId="30" borderId="23" applyProtection="0">
      <alignment horizontal="left" vertical="center" indent="1"/>
    </xf>
    <xf numFmtId="0" fontId="13" fillId="30" borderId="23" applyNumberFormat="0" applyProtection="0">
      <alignment horizontal="left" vertical="top" indent="1"/>
    </xf>
    <xf numFmtId="4" fontId="13" fillId="32" borderId="0" applyBorder="0" applyProtection="0">
      <alignment horizontal="left" vertical="center" indent="1"/>
    </xf>
    <xf numFmtId="4" fontId="4" fillId="12" borderId="23" applyProtection="0">
      <alignment horizontal="right" vertical="center"/>
    </xf>
    <xf numFmtId="4" fontId="4" fillId="17" borderId="23" applyProtection="0">
      <alignment horizontal="right" vertical="center"/>
    </xf>
    <xf numFmtId="4" fontId="4" fillId="26" borderId="23" applyProtection="0">
      <alignment horizontal="right" vertical="center"/>
    </xf>
    <xf numFmtId="4" fontId="4" fillId="20" borderId="23" applyProtection="0">
      <alignment horizontal="right" vertical="center"/>
    </xf>
    <xf numFmtId="4" fontId="4" fillId="24" borderId="23" applyProtection="0">
      <alignment horizontal="right" vertical="center"/>
    </xf>
    <xf numFmtId="4" fontId="4" fillId="28" borderId="23" applyProtection="0">
      <alignment horizontal="right" vertical="center"/>
    </xf>
    <xf numFmtId="4" fontId="4" fillId="27" borderId="23" applyProtection="0">
      <alignment horizontal="right" vertical="center"/>
    </xf>
    <xf numFmtId="4" fontId="4" fillId="33" borderId="23" applyProtection="0">
      <alignment horizontal="right" vertical="center"/>
    </xf>
    <xf numFmtId="4" fontId="4" fillId="18" borderId="23" applyProtection="0">
      <alignment horizontal="right" vertical="center"/>
    </xf>
    <xf numFmtId="4" fontId="13" fillId="0" borderId="24" applyFill="0" applyProtection="0">
      <alignment horizontal="left" vertical="center" indent="1"/>
    </xf>
    <xf numFmtId="4" fontId="4" fillId="15" borderId="0" applyBorder="0" applyProtection="0">
      <alignment horizontal="left" vertical="center" indent="1"/>
    </xf>
    <xf numFmtId="4" fontId="31" fillId="34" borderId="0" applyBorder="0" applyProtection="0">
      <alignment horizontal="left" vertical="center" indent="1"/>
    </xf>
    <xf numFmtId="4" fontId="13" fillId="32" borderId="23" applyProtection="0">
      <alignment horizontal="center" vertical="top"/>
    </xf>
    <xf numFmtId="4" fontId="4" fillId="15" borderId="0" applyBorder="0" applyProtection="0">
      <alignment horizontal="left" vertical="center" indent="1"/>
    </xf>
    <xf numFmtId="4" fontId="4" fillId="32" borderId="0" applyBorder="0" applyProtection="0">
      <alignment horizontal="left" vertical="center" indent="1"/>
    </xf>
    <xf numFmtId="0" fontId="4" fillId="34" borderId="23" applyNumberFormat="0" applyProtection="0">
      <alignment horizontal="left" vertical="center" indent="1"/>
    </xf>
    <xf numFmtId="0" fontId="4" fillId="34" borderId="23" applyNumberFormat="0" applyProtection="0">
      <alignment horizontal="left" vertical="top" indent="1"/>
    </xf>
    <xf numFmtId="0" fontId="4" fillId="32" borderId="23" applyNumberFormat="0" applyProtection="0">
      <alignment horizontal="left" vertical="center" indent="1"/>
    </xf>
    <xf numFmtId="0" fontId="4" fillId="32" borderId="23" applyNumberFormat="0" applyProtection="0">
      <alignment horizontal="left" vertical="top" indent="1"/>
    </xf>
    <xf numFmtId="0" fontId="4" fillId="19" borderId="23" applyNumberFormat="0" applyProtection="0">
      <alignment horizontal="left" vertical="center" indent="1"/>
    </xf>
    <xf numFmtId="0" fontId="4" fillId="19" borderId="23" applyNumberFormat="0" applyProtection="0">
      <alignment horizontal="left" vertical="top" indent="1"/>
    </xf>
    <xf numFmtId="0" fontId="32" fillId="15" borderId="23" applyNumberFormat="0" applyProtection="0">
      <alignment horizontal="left" vertical="center" indent="1"/>
    </xf>
    <xf numFmtId="0" fontId="32" fillId="15" borderId="23" applyNumberFormat="0" applyProtection="0">
      <alignment horizontal="left" vertical="center" indent="1"/>
    </xf>
    <xf numFmtId="0" fontId="4" fillId="15" borderId="23" applyNumberFormat="0" applyProtection="0">
      <alignment horizontal="left" vertical="top" indent="1"/>
    </xf>
    <xf numFmtId="0" fontId="4" fillId="0" borderId="0" applyNumberFormat="0" applyBorder="0" applyProtection="0"/>
    <xf numFmtId="4" fontId="4" fillId="35" borderId="23" applyProtection="0">
      <alignment vertical="center"/>
    </xf>
    <xf numFmtId="4" fontId="33" fillId="35" borderId="23" applyProtection="0">
      <alignment vertical="center"/>
    </xf>
    <xf numFmtId="4" fontId="4" fillId="35" borderId="23" applyProtection="0">
      <alignment horizontal="left" vertical="center" indent="1"/>
    </xf>
    <xf numFmtId="0" fontId="4" fillId="35" borderId="23" applyNumberFormat="0" applyProtection="0">
      <alignment horizontal="left" vertical="top" indent="1"/>
    </xf>
    <xf numFmtId="4" fontId="4" fillId="36" borderId="22" applyProtection="0">
      <alignment horizontal="right" vertical="center"/>
    </xf>
    <xf numFmtId="4" fontId="33" fillId="15" borderId="23" applyProtection="0">
      <alignment horizontal="right" vertical="center"/>
    </xf>
    <xf numFmtId="4" fontId="4" fillId="32" borderId="23" applyProtection="0">
      <alignment horizontal="left" vertical="center" indent="1"/>
    </xf>
    <xf numFmtId="0" fontId="13" fillId="32" borderId="23" applyNumberFormat="0" applyProtection="0">
      <alignment horizontal="center" vertical="top" wrapText="1"/>
    </xf>
    <xf numFmtId="4" fontId="34" fillId="36" borderId="0" applyBorder="0" applyProtection="0">
      <alignment horizontal="left" vertical="center" indent="1"/>
    </xf>
    <xf numFmtId="4" fontId="35" fillId="15" borderId="23" applyProtection="0">
      <alignment horizontal="right" vertical="center"/>
    </xf>
    <xf numFmtId="0" fontId="36" fillId="0" borderId="0" applyNumberFormat="0" applyFill="0" applyBorder="0" applyAlignment="0" applyProtection="0"/>
    <xf numFmtId="0" fontId="37" fillId="0" borderId="25" applyNumberFormat="0" applyFill="0" applyAlignment="0" applyProtection="0"/>
    <xf numFmtId="0" fontId="38" fillId="16" borderId="16" applyNumberForma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cellStyleXfs>
  <cellXfs count="427">
    <xf numFmtId="0" fontId="0" fillId="0" borderId="0" xfId="0"/>
    <xf numFmtId="0" fontId="5" fillId="0" borderId="0" xfId="0" applyFont="1"/>
    <xf numFmtId="0" fontId="2" fillId="0" borderId="0" xfId="0" applyFont="1"/>
    <xf numFmtId="0" fontId="0" fillId="0" borderId="0" xfId="0" applyAlignment="1">
      <alignment horizontal="left" wrapText="1"/>
    </xf>
    <xf numFmtId="0" fontId="10" fillId="0" borderId="0" xfId="0" applyFont="1"/>
    <xf numFmtId="0" fontId="0" fillId="0" borderId="0" xfId="0" applyAlignment="1">
      <alignment wrapText="1"/>
    </xf>
    <xf numFmtId="0" fontId="11" fillId="0" borderId="0" xfId="0" applyFont="1"/>
    <xf numFmtId="0" fontId="12" fillId="0" borderId="0" xfId="0" applyFont="1"/>
    <xf numFmtId="0" fontId="6" fillId="0" borderId="0" xfId="0" applyFont="1"/>
    <xf numFmtId="0" fontId="44" fillId="0" borderId="0" xfId="0" applyFont="1"/>
    <xf numFmtId="0" fontId="45" fillId="0" borderId="0" xfId="0" applyFont="1" applyAlignment="1">
      <alignment horizontal="center" vertical="center" wrapText="1"/>
    </xf>
    <xf numFmtId="0" fontId="46" fillId="0" borderId="0" xfId="0" applyFont="1" applyAlignment="1">
      <alignment horizontal="center" vertical="center" wrapText="1"/>
    </xf>
    <xf numFmtId="0" fontId="42" fillId="0" borderId="5" xfId="0" applyFont="1" applyBorder="1" applyAlignment="1">
      <alignment horizontal="center" vertical="center"/>
    </xf>
    <xf numFmtId="0" fontId="43" fillId="0" borderId="5" xfId="0" applyFont="1" applyBorder="1" applyAlignment="1">
      <alignment horizontal="right" vertical="center"/>
    </xf>
    <xf numFmtId="3" fontId="45" fillId="3" borderId="3" xfId="0" applyNumberFormat="1" applyFont="1" applyFill="1" applyBorder="1" applyAlignment="1">
      <alignment horizontal="right"/>
    </xf>
    <xf numFmtId="3" fontId="45" fillId="4" borderId="3" xfId="0" quotePrefix="1" applyNumberFormat="1" applyFont="1" applyFill="1" applyBorder="1" applyAlignment="1">
      <alignment horizontal="right"/>
    </xf>
    <xf numFmtId="3" fontId="47" fillId="5" borderId="3" xfId="0" quotePrefix="1" applyNumberFormat="1" applyFont="1" applyFill="1" applyBorder="1" applyAlignment="1">
      <alignment horizontal="right"/>
    </xf>
    <xf numFmtId="0" fontId="45" fillId="5" borderId="2" xfId="0" applyFont="1" applyFill="1" applyBorder="1" applyAlignment="1">
      <alignment horizontal="left" vertical="center"/>
    </xf>
    <xf numFmtId="0" fontId="45" fillId="4" borderId="4" xfId="0" applyFont="1" applyFill="1" applyBorder="1" applyAlignment="1">
      <alignment horizontal="center" vertical="center" wrapText="1"/>
    </xf>
    <xf numFmtId="0" fontId="47" fillId="0" borderId="0" xfId="0" applyFont="1" applyAlignment="1">
      <alignment vertical="center" wrapText="1"/>
    </xf>
    <xf numFmtId="3" fontId="47" fillId="2" borderId="0" xfId="0" applyNumberFormat="1" applyFont="1" applyFill="1" applyAlignment="1">
      <alignment horizontal="right"/>
    </xf>
    <xf numFmtId="0" fontId="0" fillId="5" borderId="3" xfId="0" applyFill="1" applyBorder="1" applyAlignment="1">
      <alignment horizontal="left"/>
    </xf>
    <xf numFmtId="0" fontId="47" fillId="5" borderId="3" xfId="0" applyFont="1" applyFill="1" applyBorder="1" applyAlignment="1">
      <alignment horizontal="left" vertical="center"/>
    </xf>
    <xf numFmtId="0" fontId="47" fillId="5" borderId="2" xfId="0" applyFont="1" applyFill="1" applyBorder="1" applyAlignment="1">
      <alignment vertical="center"/>
    </xf>
    <xf numFmtId="0" fontId="40" fillId="5" borderId="2" xfId="0" applyFont="1" applyFill="1" applyBorder="1" applyAlignment="1">
      <alignment horizontal="left" vertical="center"/>
    </xf>
    <xf numFmtId="0" fontId="51" fillId="5" borderId="3" xfId="0" applyFont="1" applyFill="1" applyBorder="1" applyAlignment="1">
      <alignment horizontal="left" vertical="center"/>
    </xf>
    <xf numFmtId="0" fontId="47" fillId="0" borderId="0" xfId="0" applyFont="1" applyAlignment="1">
      <alignment horizontal="center" vertical="center" wrapText="1"/>
    </xf>
    <xf numFmtId="0" fontId="47" fillId="0" borderId="0" xfId="0" applyFont="1"/>
    <xf numFmtId="0" fontId="41" fillId="2" borderId="0" xfId="0" applyFont="1" applyFill="1" applyAlignment="1">
      <alignment horizontal="left" vertical="center"/>
    </xf>
    <xf numFmtId="0" fontId="45" fillId="0" borderId="0" xfId="0" quotePrefix="1" applyFont="1" applyAlignment="1">
      <alignment horizontal="center" vertical="center" wrapText="1"/>
    </xf>
    <xf numFmtId="0" fontId="47" fillId="0" borderId="0" xfId="0" applyFont="1" applyAlignment="1">
      <alignment horizontal="right" vertical="center" wrapText="1"/>
    </xf>
    <xf numFmtId="165" fontId="5" fillId="0" borderId="0" xfId="0" applyNumberFormat="1" applyFont="1"/>
    <xf numFmtId="165" fontId="54" fillId="0" borderId="0" xfId="0" applyNumberFormat="1" applyFont="1"/>
    <xf numFmtId="0" fontId="50" fillId="2" borderId="0" xfId="0" quotePrefix="1" applyFont="1" applyFill="1" applyAlignment="1">
      <alignment horizontal="left" vertical="center"/>
    </xf>
    <xf numFmtId="0" fontId="55" fillId="4" borderId="3" xfId="0" applyFont="1" applyFill="1" applyBorder="1" applyAlignment="1">
      <alignment horizontal="center" vertical="center" wrapText="1"/>
    </xf>
    <xf numFmtId="0" fontId="55" fillId="4" borderId="4"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56" fillId="2" borderId="3" xfId="0" applyFont="1" applyFill="1" applyBorder="1" applyAlignment="1">
      <alignment horizontal="left" vertical="center"/>
    </xf>
    <xf numFmtId="4" fontId="57" fillId="2" borderId="3" xfId="0" applyNumberFormat="1" applyFont="1" applyFill="1" applyBorder="1" applyAlignment="1">
      <alignment horizontal="right"/>
    </xf>
    <xf numFmtId="2" fontId="55" fillId="2" borderId="4" xfId="0" applyNumberFormat="1" applyFont="1" applyFill="1" applyBorder="1" applyAlignment="1">
      <alignment horizontal="right" vertical="center" wrapText="1"/>
    </xf>
    <xf numFmtId="2" fontId="57" fillId="2" borderId="4" xfId="0" applyNumberFormat="1" applyFont="1" applyFill="1" applyBorder="1" applyAlignment="1">
      <alignment horizontal="right"/>
    </xf>
    <xf numFmtId="0" fontId="1" fillId="2" borderId="3" xfId="0" applyFont="1" applyFill="1" applyBorder="1" applyAlignment="1">
      <alignment horizontal="left" vertical="center"/>
    </xf>
    <xf numFmtId="2" fontId="57" fillId="2" borderId="3" xfId="0" applyNumberFormat="1" applyFont="1" applyFill="1" applyBorder="1" applyAlignment="1">
      <alignment horizontal="right"/>
    </xf>
    <xf numFmtId="0" fontId="55" fillId="4" borderId="1" xfId="0" applyFont="1" applyFill="1" applyBorder="1" applyAlignment="1">
      <alignment vertical="center" wrapText="1"/>
    </xf>
    <xf numFmtId="0" fontId="58" fillId="2" borderId="0" xfId="0" quotePrefix="1" applyFont="1" applyFill="1" applyAlignment="1">
      <alignment horizontal="left" vertical="center"/>
    </xf>
    <xf numFmtId="0" fontId="1" fillId="2" borderId="0" xfId="0" quotePrefix="1" applyFont="1" applyFill="1" applyAlignment="1">
      <alignment horizontal="left" vertical="center"/>
    </xf>
    <xf numFmtId="2" fontId="57" fillId="2" borderId="0" xfId="0" applyNumberFormat="1" applyFont="1" applyFill="1" applyAlignment="1">
      <alignment horizontal="right"/>
    </xf>
    <xf numFmtId="0" fontId="12" fillId="5" borderId="3" xfId="0" applyFont="1" applyFill="1" applyBorder="1" applyAlignment="1">
      <alignment horizontal="left"/>
    </xf>
    <xf numFmtId="0" fontId="45" fillId="5" borderId="3" xfId="0" applyFont="1" applyFill="1" applyBorder="1" applyAlignment="1">
      <alignment horizontal="left" vertical="center"/>
    </xf>
    <xf numFmtId="3" fontId="45" fillId="5" borderId="3" xfId="0" quotePrefix="1" applyNumberFormat="1" applyFont="1" applyFill="1" applyBorder="1" applyAlignment="1">
      <alignment horizontal="right"/>
    </xf>
    <xf numFmtId="0" fontId="12" fillId="5" borderId="1" xfId="0" applyFont="1" applyFill="1" applyBorder="1" applyAlignment="1">
      <alignment horizontal="left"/>
    </xf>
    <xf numFmtId="0" fontId="45" fillId="5" borderId="4" xfId="0" applyFont="1" applyFill="1" applyBorder="1" applyAlignment="1">
      <alignment horizontal="left" vertical="center"/>
    </xf>
    <xf numFmtId="0" fontId="39" fillId="0" borderId="0" xfId="0" applyFont="1"/>
    <xf numFmtId="44" fontId="39" fillId="0" borderId="0" xfId="0" applyNumberFormat="1" applyFont="1"/>
    <xf numFmtId="164" fontId="39" fillId="0" borderId="0" xfId="0" applyNumberFormat="1" applyFont="1"/>
    <xf numFmtId="0" fontId="48" fillId="0" borderId="0" xfId="0" applyFont="1" applyAlignment="1">
      <alignment horizontal="center" vertical="center" wrapText="1"/>
    </xf>
    <xf numFmtId="0" fontId="49" fillId="0" borderId="0" xfId="0" applyFont="1" applyAlignment="1">
      <alignment wrapText="1"/>
    </xf>
    <xf numFmtId="4" fontId="39" fillId="0" borderId="0" xfId="0" applyNumberFormat="1" applyFont="1"/>
    <xf numFmtId="4" fontId="1" fillId="2" borderId="0" xfId="0" applyNumberFormat="1" applyFont="1" applyFill="1" applyAlignment="1">
      <alignment horizontal="right"/>
    </xf>
    <xf numFmtId="164" fontId="39" fillId="0" borderId="0" xfId="102" applyNumberFormat="1" applyFont="1"/>
    <xf numFmtId="0" fontId="39" fillId="0" borderId="0" xfId="0" applyFont="1" applyAlignment="1">
      <alignment wrapText="1"/>
    </xf>
    <xf numFmtId="44" fontId="39" fillId="0" borderId="0" xfId="102" applyFont="1"/>
    <xf numFmtId="0" fontId="59" fillId="2" borderId="3" xfId="0" quotePrefix="1" applyFont="1" applyFill="1" applyBorder="1" applyAlignment="1">
      <alignment horizontal="left" vertical="center"/>
    </xf>
    <xf numFmtId="0" fontId="53" fillId="5" borderId="3" xfId="0" applyFont="1" applyFill="1" applyBorder="1" applyAlignment="1">
      <alignment horizontal="left" vertical="center"/>
    </xf>
    <xf numFmtId="0" fontId="12" fillId="4" borderId="4" xfId="0" applyFont="1" applyFill="1" applyBorder="1" applyAlignment="1">
      <alignment horizontal="center" vertical="center" wrapText="1"/>
    </xf>
    <xf numFmtId="0" fontId="60" fillId="37" borderId="4" xfId="0" applyFont="1" applyFill="1" applyBorder="1" applyAlignment="1">
      <alignment horizontal="left" vertical="center" wrapText="1"/>
    </xf>
    <xf numFmtId="4" fontId="52" fillId="37" borderId="3" xfId="0" applyNumberFormat="1" applyFont="1" applyFill="1" applyBorder="1" applyAlignment="1">
      <alignment horizontal="right"/>
    </xf>
    <xf numFmtId="0" fontId="60" fillId="6" borderId="4" xfId="0" applyFont="1" applyFill="1" applyBorder="1" applyAlignment="1">
      <alignment horizontal="left" vertical="center" wrapText="1"/>
    </xf>
    <xf numFmtId="4" fontId="52" fillId="6" borderId="3" xfId="0" applyNumberFormat="1" applyFont="1" applyFill="1" applyBorder="1" applyAlignment="1">
      <alignment horizontal="right"/>
    </xf>
    <xf numFmtId="0" fontId="60" fillId="8" borderId="4" xfId="0" applyFont="1" applyFill="1" applyBorder="1" applyAlignment="1">
      <alignment horizontal="left" vertical="center" wrapText="1"/>
    </xf>
    <xf numFmtId="4" fontId="52" fillId="8" borderId="3" xfId="0" applyNumberFormat="1" applyFont="1" applyFill="1" applyBorder="1" applyAlignment="1">
      <alignment horizontal="right"/>
    </xf>
    <xf numFmtId="0" fontId="60" fillId="7" borderId="4" xfId="0" applyFont="1" applyFill="1" applyBorder="1" applyAlignment="1">
      <alignment horizontal="left" vertical="center" wrapText="1"/>
    </xf>
    <xf numFmtId="4" fontId="52" fillId="7" borderId="3" xfId="0" applyNumberFormat="1" applyFont="1" applyFill="1" applyBorder="1" applyAlignment="1">
      <alignment horizontal="right"/>
    </xf>
    <xf numFmtId="0" fontId="12" fillId="2" borderId="4" xfId="0" applyFont="1" applyFill="1" applyBorder="1" applyAlignment="1">
      <alignment horizontal="left" vertical="center" wrapText="1"/>
    </xf>
    <xf numFmtId="4" fontId="52" fillId="2" borderId="3" xfId="0" applyNumberFormat="1" applyFont="1" applyFill="1" applyBorder="1" applyAlignment="1">
      <alignment horizontal="right"/>
    </xf>
    <xf numFmtId="0" fontId="0" fillId="2" borderId="1" xfId="0" applyFill="1" applyBorder="1" applyAlignment="1">
      <alignmen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4" fontId="9" fillId="2" borderId="4" xfId="0" applyNumberFormat="1" applyFont="1" applyFill="1" applyBorder="1" applyAlignment="1">
      <alignment horizontal="right"/>
    </xf>
    <xf numFmtId="4" fontId="9" fillId="2" borderId="3" xfId="0" applyNumberFormat="1" applyFont="1" applyFill="1" applyBorder="1" applyAlignment="1">
      <alignment horizontal="right"/>
    </xf>
    <xf numFmtId="4" fontId="52" fillId="8" borderId="4" xfId="0" applyNumberFormat="1" applyFont="1" applyFill="1" applyBorder="1" applyAlignment="1">
      <alignment horizontal="right"/>
    </xf>
    <xf numFmtId="0" fontId="0" fillId="2" borderId="4" xfId="0" applyFill="1" applyBorder="1" applyAlignment="1">
      <alignment vertical="center" wrapText="1"/>
    </xf>
    <xf numFmtId="0" fontId="12" fillId="7" borderId="4" xfId="0" applyFont="1" applyFill="1" applyBorder="1" applyAlignment="1">
      <alignment horizontal="left" vertical="center" wrapText="1"/>
    </xf>
    <xf numFmtId="4" fontId="52" fillId="7" borderId="4" xfId="0" applyNumberFormat="1" applyFont="1" applyFill="1" applyBorder="1" applyAlignment="1">
      <alignment horizontal="right"/>
    </xf>
    <xf numFmtId="4" fontId="52" fillId="2" borderId="4" xfId="0" applyNumberFormat="1" applyFont="1" applyFill="1" applyBorder="1" applyAlignment="1">
      <alignment horizontal="right"/>
    </xf>
    <xf numFmtId="49" fontId="61" fillId="2" borderId="0" xfId="0" applyNumberFormat="1" applyFont="1" applyFill="1" applyAlignment="1">
      <alignment vertical="top" wrapText="1"/>
    </xf>
    <xf numFmtId="4" fontId="12" fillId="8" borderId="3" xfId="0" applyNumberFormat="1" applyFont="1" applyFill="1" applyBorder="1" applyAlignment="1">
      <alignment horizontal="right"/>
    </xf>
    <xf numFmtId="4" fontId="12" fillId="7" borderId="4" xfId="0" applyNumberFormat="1" applyFont="1" applyFill="1" applyBorder="1" applyAlignment="1">
      <alignment horizontal="right"/>
    </xf>
    <xf numFmtId="4" fontId="12" fillId="2" borderId="3" xfId="0" applyNumberFormat="1" applyFont="1" applyFill="1" applyBorder="1" applyAlignment="1">
      <alignment horizontal="right"/>
    </xf>
    <xf numFmtId="4" fontId="0" fillId="2" borderId="4" xfId="0" applyNumberFormat="1" applyFill="1" applyBorder="1" applyAlignment="1">
      <alignment horizontal="right"/>
    </xf>
    <xf numFmtId="16" fontId="7" fillId="2" borderId="3" xfId="0" applyNumberFormat="1" applyFont="1" applyFill="1" applyBorder="1" applyAlignment="1">
      <alignment horizontal="right" wrapText="1"/>
    </xf>
    <xf numFmtId="0" fontId="7" fillId="2" borderId="3" xfId="0" quotePrefix="1" applyFont="1" applyFill="1" applyBorder="1" applyAlignment="1">
      <alignment horizontal="left"/>
    </xf>
    <xf numFmtId="0" fontId="62" fillId="0" borderId="0" xfId="0" applyFont="1" applyAlignment="1">
      <alignment horizontal="center" vertical="center" wrapText="1"/>
    </xf>
    <xf numFmtId="0" fontId="61" fillId="0" borderId="3" xfId="0" applyFont="1" applyBorder="1" applyAlignment="1">
      <alignment horizontal="center" vertical="center" wrapText="1"/>
    </xf>
    <xf numFmtId="3" fontId="62" fillId="0" borderId="3" xfId="0" applyNumberFormat="1" applyFont="1" applyBorder="1" applyAlignment="1">
      <alignment horizontal="right" vertical="center"/>
    </xf>
    <xf numFmtId="0" fontId="62" fillId="0" borderId="0" xfId="0" applyFont="1" applyAlignment="1">
      <alignment horizontal="center" vertical="center"/>
    </xf>
    <xf numFmtId="0" fontId="62" fillId="0" borderId="0" xfId="0" applyFont="1" applyAlignment="1">
      <alignment vertical="center" wrapText="1"/>
    </xf>
    <xf numFmtId="0" fontId="65" fillId="0" borderId="0" xfId="0" applyFont="1" applyAlignment="1">
      <alignment horizontal="center" vertical="center"/>
    </xf>
    <xf numFmtId="0" fontId="62" fillId="0" borderId="0" xfId="0" applyFont="1" applyAlignment="1">
      <alignment vertical="center"/>
    </xf>
    <xf numFmtId="0" fontId="0" fillId="0" borderId="0" xfId="0" applyAlignment="1">
      <alignment horizontal="center"/>
    </xf>
    <xf numFmtId="0" fontId="66" fillId="0" borderId="0" xfId="0" applyFont="1"/>
    <xf numFmtId="0" fontId="61" fillId="0" borderId="0" xfId="0" applyFont="1"/>
    <xf numFmtId="3" fontId="62" fillId="0" borderId="3" xfId="0" applyNumberFormat="1" applyFont="1" applyBorder="1" applyAlignment="1">
      <alignment vertical="center"/>
    </xf>
    <xf numFmtId="3" fontId="62" fillId="0" borderId="3" xfId="0" applyNumberFormat="1" applyFont="1" applyBorder="1" applyAlignment="1">
      <alignment horizontal="center" vertical="center"/>
    </xf>
    <xf numFmtId="3" fontId="62" fillId="0" borderId="15" xfId="0" applyNumberFormat="1" applyFont="1" applyBorder="1" applyAlignment="1">
      <alignment horizontal="right" vertical="center"/>
    </xf>
    <xf numFmtId="0" fontId="61" fillId="0" borderId="0" xfId="0" applyFont="1" applyAlignment="1">
      <alignment horizontal="justify" vertical="center"/>
    </xf>
    <xf numFmtId="3" fontId="62" fillId="0" borderId="0" xfId="0" applyNumberFormat="1" applyFont="1" applyAlignment="1">
      <alignment vertical="center"/>
    </xf>
    <xf numFmtId="3" fontId="62" fillId="0" borderId="0" xfId="0" applyNumberFormat="1" applyFont="1" applyAlignment="1">
      <alignment horizontal="center" vertical="center"/>
    </xf>
    <xf numFmtId="0" fontId="62" fillId="0" borderId="3" xfId="0" applyFont="1" applyBorder="1" applyAlignment="1">
      <alignment vertical="center"/>
    </xf>
    <xf numFmtId="0" fontId="62" fillId="0" borderId="3" xfId="0" applyFont="1" applyBorder="1" applyAlignment="1">
      <alignment vertical="center" wrapText="1"/>
    </xf>
    <xf numFmtId="0" fontId="62" fillId="0" borderId="3" xfId="0" applyFont="1" applyBorder="1" applyAlignment="1">
      <alignment horizontal="center" vertical="center" wrapText="1"/>
    </xf>
    <xf numFmtId="0" fontId="67" fillId="0" borderId="3" xfId="0" applyFont="1" applyBorder="1" applyAlignment="1">
      <alignment vertical="center" wrapText="1"/>
    </xf>
    <xf numFmtId="0" fontId="67" fillId="0" borderId="3" xfId="0" applyFont="1" applyBorder="1" applyAlignment="1">
      <alignment horizontal="left" vertical="center" wrapText="1"/>
    </xf>
    <xf numFmtId="0" fontId="67" fillId="0" borderId="3" xfId="0" applyFont="1" applyBorder="1" applyAlignment="1">
      <alignment horizontal="left" wrapText="1"/>
    </xf>
    <xf numFmtId="0" fontId="67" fillId="0" borderId="0" xfId="0" applyFont="1" applyAlignment="1">
      <alignment horizontal="left" vertical="center" wrapText="1"/>
    </xf>
    <xf numFmtId="0" fontId="67" fillId="0" borderId="0" xfId="0" applyFont="1" applyAlignment="1">
      <alignment horizontal="left" wrapText="1"/>
    </xf>
    <xf numFmtId="0" fontId="61" fillId="0" borderId="0" xfId="0" applyFont="1" applyAlignment="1">
      <alignment horizontal="center"/>
    </xf>
    <xf numFmtId="0" fontId="67" fillId="0" borderId="0" xfId="0" applyFont="1"/>
    <xf numFmtId="0" fontId="42" fillId="0" borderId="0" xfId="0" applyFont="1" applyAlignment="1">
      <alignment horizontal="center" vertical="center" wrapText="1"/>
    </xf>
    <xf numFmtId="0" fontId="2" fillId="0" borderId="0" xfId="0" applyFont="1" applyAlignment="1">
      <alignment wrapText="1"/>
    </xf>
    <xf numFmtId="0" fontId="12" fillId="0" borderId="0" xfId="0" applyFont="1" applyAlignment="1">
      <alignment horizontal="center" vertical="center" wrapText="1"/>
    </xf>
    <xf numFmtId="0" fontId="42" fillId="0" borderId="0" xfId="0" applyFont="1" applyAlignment="1">
      <alignment horizontal="left" wrapText="1"/>
    </xf>
    <xf numFmtId="0" fontId="42" fillId="0" borderId="5" xfId="0" applyFont="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0" fillId="3" borderId="4" xfId="0" applyFill="1" applyBorder="1" applyAlignment="1">
      <alignment vertical="center"/>
    </xf>
    <xf numFmtId="3" fontId="12" fillId="3" borderId="3" xfId="0" applyNumberFormat="1" applyFont="1" applyFill="1" applyBorder="1" applyAlignment="1">
      <alignment horizontal="right"/>
    </xf>
    <xf numFmtId="0" fontId="0" fillId="0" borderId="3" xfId="0" applyBorder="1" applyAlignment="1">
      <alignment horizontal="left"/>
    </xf>
    <xf numFmtId="0" fontId="0" fillId="0" borderId="11" xfId="1" applyFont="1" applyBorder="1"/>
    <xf numFmtId="0" fontId="0" fillId="0" borderId="2" xfId="0" applyBorder="1" applyAlignment="1">
      <alignment vertical="center" wrapText="1"/>
    </xf>
    <xf numFmtId="0" fontId="0" fillId="0" borderId="4" xfId="0" applyBorder="1" applyAlignment="1">
      <alignment vertical="center"/>
    </xf>
    <xf numFmtId="3" fontId="0" fillId="0" borderId="3" xfId="0" applyNumberFormat="1" applyBorder="1" applyAlignment="1">
      <alignment horizontal="right"/>
    </xf>
    <xf numFmtId="0" fontId="0" fillId="0" borderId="2" xfId="0" applyBorder="1" applyAlignment="1">
      <alignment vertical="center"/>
    </xf>
    <xf numFmtId="0" fontId="12" fillId="3" borderId="1" xfId="0" applyFont="1" applyFill="1" applyBorder="1" applyAlignment="1">
      <alignment horizontal="left" vertical="center"/>
    </xf>
    <xf numFmtId="0" fontId="0" fillId="3" borderId="2" xfId="0" applyFill="1" applyBorder="1" applyAlignment="1">
      <alignment vertical="center"/>
    </xf>
    <xf numFmtId="0" fontId="0" fillId="0" borderId="4" xfId="0" applyBorder="1" applyAlignment="1">
      <alignment vertical="center" wrapText="1"/>
    </xf>
    <xf numFmtId="0" fontId="42" fillId="0" borderId="0" xfId="0" quotePrefix="1" applyFont="1" applyAlignment="1">
      <alignment horizontal="left" vertical="center" wrapText="1"/>
    </xf>
    <xf numFmtId="0" fontId="2" fillId="0" borderId="0" xfId="0" applyFont="1" applyAlignment="1">
      <alignment vertical="center" wrapText="1"/>
    </xf>
    <xf numFmtId="3" fontId="42" fillId="0" borderId="0" xfId="0" applyNumberFormat="1" applyFont="1" applyAlignment="1">
      <alignment horizontal="right"/>
    </xf>
    <xf numFmtId="0" fontId="2" fillId="0" borderId="0" xfId="0" applyFont="1" applyAlignment="1">
      <alignment horizontal="center" vertical="center" wrapText="1"/>
    </xf>
    <xf numFmtId="0" fontId="0" fillId="0" borderId="12" xfId="1" applyFont="1" applyBorder="1"/>
    <xf numFmtId="0" fontId="42" fillId="0" borderId="0" xfId="0" quotePrefix="1" applyFont="1" applyAlignment="1">
      <alignment horizontal="center" vertical="center" wrapText="1"/>
    </xf>
    <xf numFmtId="0" fontId="68" fillId="0" borderId="0" xfId="0" applyFont="1" applyAlignment="1">
      <alignment horizontal="center"/>
    </xf>
    <xf numFmtId="0" fontId="69" fillId="0" borderId="0" xfId="0" applyFont="1" applyAlignment="1">
      <alignment horizontal="center"/>
    </xf>
    <xf numFmtId="0" fontId="54" fillId="0" borderId="0" xfId="0" applyFont="1"/>
    <xf numFmtId="3" fontId="12" fillId="4" borderId="3" xfId="0" quotePrefix="1" applyNumberFormat="1" applyFont="1" applyFill="1" applyBorder="1" applyAlignment="1">
      <alignment horizontal="right"/>
    </xf>
    <xf numFmtId="0" fontId="0" fillId="5" borderId="1" xfId="0" applyFill="1" applyBorder="1" applyAlignment="1">
      <alignment horizontal="left" vertical="center"/>
    </xf>
    <xf numFmtId="0" fontId="42" fillId="5" borderId="2" xfId="0" applyFont="1" applyFill="1" applyBorder="1" applyAlignment="1">
      <alignment horizontal="left" vertical="center"/>
    </xf>
    <xf numFmtId="3" fontId="0" fillId="5" borderId="3" xfId="0" quotePrefix="1" applyNumberFormat="1" applyFill="1" applyBorder="1" applyAlignment="1">
      <alignment horizontal="right"/>
    </xf>
    <xf numFmtId="3" fontId="0" fillId="5" borderId="3" xfId="0" applyNumberFormat="1" applyFill="1" applyBorder="1" applyAlignment="1">
      <alignment horizontal="right"/>
    </xf>
    <xf numFmtId="165" fontId="70" fillId="0" borderId="0" xfId="0" applyNumberFormat="1" applyFont="1"/>
    <xf numFmtId="0" fontId="68" fillId="0" borderId="0" xfId="0" applyFont="1"/>
    <xf numFmtId="165" fontId="68" fillId="0" borderId="0" xfId="0" applyNumberFormat="1" applyFont="1"/>
    <xf numFmtId="165" fontId="69" fillId="0" borderId="0" xfId="0" applyNumberFormat="1" applyFont="1"/>
    <xf numFmtId="0" fontId="0" fillId="0" borderId="2" xfId="0" applyBorder="1"/>
    <xf numFmtId="0" fontId="12" fillId="5" borderId="2" xfId="0" applyFont="1" applyFill="1" applyBorder="1" applyAlignment="1">
      <alignment horizontal="left" vertical="center"/>
    </xf>
    <xf numFmtId="3" fontId="12" fillId="0" borderId="3" xfId="0" applyNumberFormat="1" applyFont="1" applyBorder="1" applyAlignment="1">
      <alignment horizontal="right"/>
    </xf>
    <xf numFmtId="0" fontId="72" fillId="0" borderId="0" xfId="0" applyFont="1" applyAlignment="1">
      <alignment horizontal="center" vertical="center" wrapText="1"/>
    </xf>
    <xf numFmtId="0" fontId="3" fillId="0" borderId="0" xfId="0" applyFont="1" applyAlignment="1">
      <alignment vertical="center" wrapText="1"/>
    </xf>
    <xf numFmtId="0" fontId="3" fillId="0" borderId="5" xfId="0" applyFont="1" applyBorder="1" applyAlignment="1">
      <alignment horizontal="righ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4" fontId="6" fillId="2" borderId="4" xfId="0" applyNumberFormat="1" applyFont="1" applyFill="1" applyBorder="1" applyAlignment="1">
      <alignment horizontal="right" vertical="center" wrapText="1"/>
    </xf>
    <xf numFmtId="0" fontId="6" fillId="2" borderId="3" xfId="0" applyFont="1" applyFill="1" applyBorder="1" applyAlignment="1">
      <alignment horizontal="left" vertical="center" wrapText="1"/>
    </xf>
    <xf numFmtId="4" fontId="6" fillId="2" borderId="4" xfId="0" applyNumberFormat="1" applyFont="1" applyFill="1" applyBorder="1" applyAlignment="1">
      <alignment horizontal="right"/>
    </xf>
    <xf numFmtId="0" fontId="7" fillId="2" borderId="3" xfId="0" applyFont="1" applyFill="1" applyBorder="1" applyAlignment="1">
      <alignment horizontal="left" vertical="center" wrapText="1"/>
    </xf>
    <xf numFmtId="4" fontId="7" fillId="2" borderId="4" xfId="0" applyNumberFormat="1" applyFont="1" applyFill="1" applyBorder="1" applyAlignment="1">
      <alignment horizontal="right"/>
    </xf>
    <xf numFmtId="0" fontId="6" fillId="2" borderId="3" xfId="0" applyFont="1" applyFill="1" applyBorder="1" applyAlignment="1">
      <alignment horizontal="left" vertical="center"/>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0" fillId="2" borderId="0" xfId="0" applyFill="1" applyAlignment="1">
      <alignment horizontal="left" vertical="center" wrapText="1"/>
    </xf>
    <xf numFmtId="0" fontId="73" fillId="2" borderId="0" xfId="0" quotePrefix="1" applyFont="1" applyFill="1" applyAlignment="1">
      <alignment horizontal="left" vertical="center"/>
    </xf>
    <xf numFmtId="4" fontId="0" fillId="2" borderId="0" xfId="0" applyNumberFormat="1" applyFill="1" applyAlignment="1">
      <alignment horizontal="right"/>
    </xf>
    <xf numFmtId="4" fontId="12" fillId="2" borderId="0" xfId="0" applyNumberFormat="1" applyFont="1" applyFill="1" applyAlignment="1">
      <alignment horizontal="right"/>
    </xf>
    <xf numFmtId="0" fontId="0" fillId="0" borderId="0" xfId="0" applyAlignment="1">
      <alignment vertical="center" wrapText="1"/>
    </xf>
    <xf numFmtId="0" fontId="6" fillId="2" borderId="3" xfId="0" quotePrefix="1" applyFont="1" applyFill="1" applyBorder="1" applyAlignment="1">
      <alignment horizontal="left" vertical="center"/>
    </xf>
    <xf numFmtId="0" fontId="7" fillId="2" borderId="3" xfId="0" quotePrefix="1" applyFont="1" applyFill="1" applyBorder="1" applyAlignment="1">
      <alignment horizontal="left" vertical="center"/>
    </xf>
    <xf numFmtId="0" fontId="7" fillId="2" borderId="4" xfId="0" applyFont="1" applyFill="1" applyBorder="1" applyAlignment="1">
      <alignment horizontal="left" vertical="center" wrapText="1"/>
    </xf>
    <xf numFmtId="0" fontId="74" fillId="0" borderId="0" xfId="0" applyFont="1"/>
    <xf numFmtId="0" fontId="75" fillId="0" borderId="0" xfId="0" applyFont="1"/>
    <xf numFmtId="0" fontId="74" fillId="0" borderId="0" xfId="0" applyFont="1" applyAlignment="1">
      <alignment vertical="center" wrapText="1"/>
    </xf>
    <xf numFmtId="0" fontId="74" fillId="0" borderId="0" xfId="0" applyFont="1" applyAlignment="1">
      <alignment horizontal="center" vertical="center" wrapText="1"/>
    </xf>
    <xf numFmtId="0" fontId="76" fillId="0" borderId="0" xfId="0" applyFont="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left"/>
    </xf>
    <xf numFmtId="0" fontId="7" fillId="2" borderId="3" xfId="0" quotePrefix="1" applyFont="1" applyFill="1" applyBorder="1" applyAlignment="1">
      <alignment horizontal="right"/>
    </xf>
    <xf numFmtId="0" fontId="6" fillId="0" borderId="3" xfId="0" applyFont="1" applyBorder="1"/>
    <xf numFmtId="0" fontId="6" fillId="0" borderId="3" xfId="0" applyFont="1" applyBorder="1" applyAlignment="1">
      <alignment wrapText="1"/>
    </xf>
    <xf numFmtId="0" fontId="7" fillId="2" borderId="3" xfId="0" quotePrefix="1" applyFont="1" applyFill="1" applyBorder="1" applyAlignment="1">
      <alignment horizontal="right" vertical="center"/>
    </xf>
    <xf numFmtId="0" fontId="7" fillId="2" borderId="3" xfId="0" quotePrefix="1" applyFont="1" applyFill="1" applyBorder="1" applyAlignment="1">
      <alignment horizontal="left" wrapText="1"/>
    </xf>
    <xf numFmtId="0" fontId="6" fillId="2" borderId="3" xfId="0" quotePrefix="1" applyFont="1" applyFill="1" applyBorder="1" applyAlignment="1">
      <alignment horizontal="center"/>
    </xf>
    <xf numFmtId="0" fontId="12" fillId="4"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4" fontId="0" fillId="2" borderId="3" xfId="0" applyNumberFormat="1" applyFill="1" applyBorder="1" applyAlignment="1">
      <alignment horizontal="right"/>
    </xf>
    <xf numFmtId="0" fontId="12" fillId="0" borderId="3" xfId="0" applyFont="1" applyBorder="1"/>
    <xf numFmtId="0" fontId="0" fillId="0" borderId="3" xfId="0" applyBorder="1"/>
    <xf numFmtId="4" fontId="7" fillId="2" borderId="3" xfId="0" applyNumberFormat="1" applyFont="1" applyFill="1" applyBorder="1" applyAlignment="1">
      <alignment horizontal="right"/>
    </xf>
    <xf numFmtId="3" fontId="12" fillId="5" borderId="3" xfId="0" quotePrefix="1" applyNumberFormat="1" applyFont="1" applyFill="1" applyBorder="1" applyAlignment="1">
      <alignment horizontal="right"/>
    </xf>
    <xf numFmtId="0" fontId="42" fillId="0" borderId="0" xfId="0" applyFont="1" applyAlignment="1">
      <alignment vertical="center" wrapText="1"/>
    </xf>
    <xf numFmtId="0" fontId="42" fillId="0" borderId="0" xfId="0" applyFont="1" applyAlignment="1">
      <alignment vertical="center"/>
    </xf>
    <xf numFmtId="49" fontId="66" fillId="0" borderId="0" xfId="0" applyNumberFormat="1" applyFont="1" applyAlignment="1">
      <alignment vertical="center" wrapText="1"/>
    </xf>
    <xf numFmtId="49" fontId="65" fillId="0" borderId="0" xfId="0" applyNumberFormat="1" applyFont="1" applyAlignment="1">
      <alignment horizontal="left" vertical="center"/>
    </xf>
    <xf numFmtId="49" fontId="12" fillId="0" borderId="0" xfId="0" applyNumberFormat="1" applyFont="1" applyAlignment="1">
      <alignment vertical="center"/>
    </xf>
    <xf numFmtId="0" fontId="0" fillId="0" borderId="0" xfId="0" applyAlignment="1">
      <alignment vertical="center"/>
    </xf>
    <xf numFmtId="49" fontId="65" fillId="0" borderId="0" xfId="0" applyNumberFormat="1" applyFont="1" applyAlignment="1">
      <alignment vertical="center"/>
    </xf>
    <xf numFmtId="49" fontId="0" fillId="0" borderId="0" xfId="0" applyNumberFormat="1" applyAlignment="1">
      <alignment vertical="center" wrapText="1"/>
    </xf>
    <xf numFmtId="0" fontId="66" fillId="0" borderId="0" xfId="0" applyFont="1" applyAlignment="1">
      <alignment vertical="center" wrapText="1"/>
    </xf>
    <xf numFmtId="49" fontId="65" fillId="0" borderId="0" xfId="0" applyNumberFormat="1" applyFont="1" applyAlignment="1">
      <alignment vertical="center" wrapText="1"/>
    </xf>
    <xf numFmtId="49" fontId="12" fillId="0" borderId="0" xfId="0" applyNumberFormat="1" applyFont="1" applyAlignment="1">
      <alignment vertical="center" wrapText="1"/>
    </xf>
    <xf numFmtId="0" fontId="77" fillId="0" borderId="0" xfId="0" applyFont="1" applyAlignment="1">
      <alignment vertical="center"/>
    </xf>
    <xf numFmtId="49" fontId="62" fillId="0" borderId="0" xfId="0" applyNumberFormat="1" applyFont="1" applyAlignment="1">
      <alignment horizontal="center" vertical="center"/>
    </xf>
    <xf numFmtId="49" fontId="4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horizontal="left" vertical="center"/>
    </xf>
    <xf numFmtId="49" fontId="66" fillId="0" borderId="0" xfId="0" applyNumberFormat="1" applyFont="1" applyAlignment="1">
      <alignment horizontal="left" vertical="center" wrapText="1"/>
    </xf>
    <xf numFmtId="49" fontId="0" fillId="0" borderId="0" xfId="0" applyNumberFormat="1" applyAlignment="1">
      <alignment horizontal="left" vertical="center" wrapText="1"/>
    </xf>
    <xf numFmtId="49" fontId="66" fillId="0" borderId="0" xfId="0" applyNumberFormat="1" applyFont="1" applyAlignment="1">
      <alignment vertical="center"/>
    </xf>
    <xf numFmtId="0" fontId="66" fillId="0" borderId="0" xfId="0" applyFont="1" applyAlignment="1">
      <alignment vertical="center"/>
    </xf>
    <xf numFmtId="49" fontId="65" fillId="0" borderId="0" xfId="0" applyNumberFormat="1" applyFont="1" applyAlignment="1">
      <alignment horizontal="left" vertical="center" wrapText="1"/>
    </xf>
    <xf numFmtId="49" fontId="65" fillId="2" borderId="0" xfId="0" applyNumberFormat="1" applyFont="1" applyFill="1" applyAlignment="1">
      <alignment horizontal="left" vertical="center" wrapText="1"/>
    </xf>
    <xf numFmtId="49" fontId="0" fillId="0" borderId="0" xfId="0" applyNumberFormat="1" applyAlignment="1">
      <alignment horizontal="left" vertical="center"/>
    </xf>
    <xf numFmtId="0" fontId="78" fillId="0" borderId="0" xfId="0" applyFont="1" applyAlignment="1">
      <alignment vertical="center"/>
    </xf>
    <xf numFmtId="0" fontId="0" fillId="0" borderId="0" xfId="0" applyAlignment="1">
      <alignment horizontal="center" vertical="center"/>
    </xf>
    <xf numFmtId="0" fontId="66" fillId="0" borderId="0" xfId="0" applyFont="1" applyAlignment="1">
      <alignment horizontal="center"/>
    </xf>
    <xf numFmtId="0" fontId="51" fillId="5" borderId="1" xfId="0" applyFont="1" applyFill="1" applyBorder="1" applyAlignment="1">
      <alignment horizontal="left" vertical="center"/>
    </xf>
    <xf numFmtId="0" fontId="51" fillId="5" borderId="2" xfId="0" applyFont="1" applyFill="1" applyBorder="1" applyAlignment="1">
      <alignment horizontal="left" vertical="center"/>
    </xf>
    <xf numFmtId="0" fontId="51" fillId="5" borderId="4" xfId="0" applyFont="1" applyFill="1" applyBorder="1" applyAlignment="1">
      <alignment horizontal="left" vertical="center"/>
    </xf>
    <xf numFmtId="3" fontId="0" fillId="2" borderId="3" xfId="0" quotePrefix="1" applyNumberFormat="1" applyFill="1" applyBorder="1" applyAlignment="1">
      <alignment horizontal="right"/>
    </xf>
    <xf numFmtId="3" fontId="0" fillId="2" borderId="3" xfId="0" applyNumberFormat="1" applyFill="1" applyBorder="1" applyAlignment="1">
      <alignment horizontal="right"/>
    </xf>
    <xf numFmtId="0" fontId="15" fillId="0" borderId="0" xfId="0" applyFont="1"/>
    <xf numFmtId="4" fontId="0" fillId="0" borderId="0" xfId="0" applyNumberFormat="1"/>
    <xf numFmtId="0" fontId="42" fillId="0" borderId="0" xfId="0" applyFont="1"/>
    <xf numFmtId="0" fontId="46" fillId="0" borderId="0" xfId="0" applyFont="1" applyAlignment="1">
      <alignment vertical="center" wrapText="1"/>
    </xf>
    <xf numFmtId="0" fontId="52" fillId="0" borderId="0" xfId="0" applyFont="1" applyAlignment="1">
      <alignment horizontal="center" wrapText="1"/>
    </xf>
    <xf numFmtId="0" fontId="42" fillId="0" borderId="0" xfId="0" applyFont="1" applyAlignment="1">
      <alignment horizontal="left" vertical="center" wrapText="1"/>
    </xf>
    <xf numFmtId="0" fontId="2" fillId="0" borderId="0" xfId="0" applyFont="1" applyAlignment="1">
      <alignment horizontal="left" vertical="center" wrapText="1"/>
    </xf>
    <xf numFmtId="0" fontId="12" fillId="3" borderId="1" xfId="0" applyFont="1" applyFill="1" applyBorder="1" applyAlignment="1">
      <alignment horizontal="left" vertical="center" wrapText="1"/>
    </xf>
    <xf numFmtId="0" fontId="0" fillId="3" borderId="2" xfId="0" applyFill="1" applyBorder="1" applyAlignment="1">
      <alignment vertical="center" wrapText="1"/>
    </xf>
    <xf numFmtId="0" fontId="0" fillId="3" borderId="4" xfId="0" applyFill="1" applyBorder="1" applyAlignment="1">
      <alignment vertical="center"/>
    </xf>
    <xf numFmtId="0" fontId="12" fillId="3" borderId="1" xfId="0" quotePrefix="1" applyFont="1" applyFill="1" applyBorder="1" applyAlignment="1">
      <alignment horizontal="left" vertical="center" wrapText="1"/>
    </xf>
    <xf numFmtId="0" fontId="0" fillId="3" borderId="4" xfId="0" applyFill="1" applyBorder="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0" fillId="0" borderId="0" xfId="2" applyFont="1" applyAlignment="1">
      <alignment horizontal="justify" vertical="center" wrapText="1"/>
    </xf>
    <xf numFmtId="0" fontId="42" fillId="0" borderId="0" xfId="0" applyFont="1" applyAlignment="1">
      <alignment horizontal="center" vertical="center" wrapText="1"/>
    </xf>
    <xf numFmtId="0" fontId="71" fillId="0" borderId="0" xfId="0" applyFont="1" applyAlignment="1">
      <alignment wrapText="1"/>
    </xf>
    <xf numFmtId="0" fontId="5" fillId="0" borderId="0" xfId="0" applyFont="1" applyAlignment="1">
      <alignment wrapText="1"/>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1" xfId="0" quotePrefix="1" applyFont="1" applyBorder="1" applyAlignment="1">
      <alignment horizontal="left" vertical="center" wrapText="1"/>
    </xf>
    <xf numFmtId="0" fontId="0" fillId="0" borderId="2" xfId="0" applyBorder="1" applyAlignment="1">
      <alignment vertical="center" wrapText="1"/>
    </xf>
    <xf numFmtId="0" fontId="12" fillId="0" borderId="7" xfId="0" quotePrefix="1" applyFont="1" applyBorder="1" applyAlignment="1">
      <alignment horizontal="center" vertical="center" wrapText="1"/>
    </xf>
    <xf numFmtId="0" fontId="12" fillId="0" borderId="8" xfId="0" quotePrefix="1" applyFont="1" applyBorder="1" applyAlignment="1">
      <alignment horizontal="center" vertical="center" wrapText="1"/>
    </xf>
    <xf numFmtId="0" fontId="12" fillId="0" borderId="10" xfId="0" quotePrefix="1" applyFont="1" applyBorder="1" applyAlignment="1">
      <alignment horizontal="center" vertical="center" wrapText="1"/>
    </xf>
    <xf numFmtId="0" fontId="12" fillId="0" borderId="6" xfId="0" quotePrefix="1" applyFont="1" applyBorder="1" applyAlignment="1">
      <alignment horizontal="center" vertical="center" wrapText="1"/>
    </xf>
    <xf numFmtId="0" fontId="12" fillId="0" borderId="5" xfId="0" quotePrefix="1" applyFont="1" applyBorder="1" applyAlignment="1">
      <alignment horizontal="center" vertical="center" wrapText="1"/>
    </xf>
    <xf numFmtId="0" fontId="12" fillId="0" borderId="9" xfId="0" quotePrefix="1" applyFont="1" applyBorder="1" applyAlignment="1">
      <alignment horizontal="center" vertical="center" wrapText="1"/>
    </xf>
    <xf numFmtId="0" fontId="2" fillId="0" borderId="0" xfId="0" applyFont="1" applyAlignment="1">
      <alignment wrapText="1"/>
    </xf>
    <xf numFmtId="0" fontId="41" fillId="0" borderId="0" xfId="0" applyFont="1" applyAlignment="1">
      <alignment horizontal="left"/>
    </xf>
    <xf numFmtId="0" fontId="41" fillId="0" borderId="0" xfId="0" applyFont="1" applyAlignment="1">
      <alignment horizontal="center"/>
    </xf>
    <xf numFmtId="0" fontId="39" fillId="0" borderId="0" xfId="0" applyFont="1" applyAlignment="1">
      <alignment horizontal="left" wrapText="1"/>
    </xf>
    <xf numFmtId="0" fontId="48" fillId="0" borderId="0" xfId="0" applyFont="1" applyAlignment="1">
      <alignment horizontal="center" vertical="center" wrapText="1"/>
    </xf>
    <xf numFmtId="0" fontId="49" fillId="0" borderId="0" xfId="0" applyFont="1" applyAlignment="1">
      <alignment wrapText="1"/>
    </xf>
    <xf numFmtId="0" fontId="74" fillId="0" borderId="0" xfId="0" applyFont="1" applyAlignment="1">
      <alignment horizontal="center"/>
    </xf>
    <xf numFmtId="0" fontId="74" fillId="0" borderId="0" xfId="0" applyFont="1" applyAlignment="1">
      <alignment horizontal="center" vertical="center"/>
    </xf>
    <xf numFmtId="0" fontId="74" fillId="0" borderId="0" xfId="0" applyFont="1" applyAlignment="1">
      <alignment horizontal="center" vertical="center" wrapText="1"/>
    </xf>
    <xf numFmtId="0" fontId="0" fillId="0" borderId="0" xfId="0" applyAlignment="1">
      <alignment horizontal="left" wrapText="1"/>
    </xf>
    <xf numFmtId="0" fontId="42" fillId="0" borderId="0" xfId="0" applyFont="1" applyAlignment="1">
      <alignment horizontal="center"/>
    </xf>
    <xf numFmtId="0" fontId="2" fillId="0" borderId="0" xfId="0" applyFont="1" applyAlignment="1">
      <alignment vertical="center" wrapText="1"/>
    </xf>
    <xf numFmtId="0" fontId="51" fillId="5" borderId="1" xfId="0" applyFont="1" applyFill="1" applyBorder="1" applyAlignment="1">
      <alignment horizontal="left" vertical="center"/>
    </xf>
    <xf numFmtId="0" fontId="51" fillId="5" borderId="2" xfId="0" applyFont="1" applyFill="1" applyBorder="1" applyAlignment="1">
      <alignment horizontal="left" vertical="center"/>
    </xf>
    <xf numFmtId="0" fontId="51" fillId="5" borderId="4" xfId="0" applyFont="1" applyFill="1" applyBorder="1" applyAlignment="1">
      <alignment horizontal="left" vertical="center"/>
    </xf>
    <xf numFmtId="0" fontId="45" fillId="0" borderId="7" xfId="0" quotePrefix="1" applyFont="1" applyBorder="1" applyAlignment="1">
      <alignment horizontal="center" vertical="center" wrapText="1"/>
    </xf>
    <xf numFmtId="0" fontId="45" fillId="0" borderId="8" xfId="0" quotePrefix="1" applyFont="1" applyBorder="1" applyAlignment="1">
      <alignment horizontal="center" vertical="center" wrapText="1"/>
    </xf>
    <xf numFmtId="0" fontId="45" fillId="0" borderId="10" xfId="0" quotePrefix="1" applyFont="1" applyBorder="1" applyAlignment="1">
      <alignment horizontal="center" vertical="center" wrapText="1"/>
    </xf>
    <xf numFmtId="0" fontId="45" fillId="4" borderId="1" xfId="0" applyFont="1" applyFill="1" applyBorder="1" applyAlignment="1">
      <alignment horizontal="left" vertical="center" wrapText="1"/>
    </xf>
    <xf numFmtId="0" fontId="45" fillId="4" borderId="2" xfId="0" applyFont="1" applyFill="1" applyBorder="1" applyAlignment="1">
      <alignment horizontal="left" vertical="center" wrapText="1"/>
    </xf>
    <xf numFmtId="0" fontId="45" fillId="4" borderId="4" xfId="0" applyFont="1" applyFill="1" applyBorder="1" applyAlignment="1">
      <alignment horizontal="left" vertical="center" wrapText="1"/>
    </xf>
    <xf numFmtId="0" fontId="45" fillId="3" borderId="1" xfId="0" applyFont="1" applyFill="1" applyBorder="1" applyAlignment="1">
      <alignment horizontal="left" vertical="center" wrapText="1"/>
    </xf>
    <xf numFmtId="0" fontId="45" fillId="3" borderId="2" xfId="0" applyFont="1" applyFill="1" applyBorder="1" applyAlignment="1">
      <alignment horizontal="left" vertical="center" wrapText="1"/>
    </xf>
    <xf numFmtId="0" fontId="52" fillId="0" borderId="0" xfId="0" applyFont="1" applyAlignment="1">
      <alignment horizontal="center"/>
    </xf>
    <xf numFmtId="0" fontId="46" fillId="0" borderId="0" xfId="0" applyFont="1" applyAlignment="1">
      <alignment horizontal="center" vertical="center" wrapText="1"/>
    </xf>
    <xf numFmtId="0" fontId="55" fillId="4" borderId="1" xfId="0" applyFont="1" applyFill="1" applyBorder="1" applyAlignment="1">
      <alignment horizontal="center" vertical="center" wrapText="1"/>
    </xf>
    <xf numFmtId="0" fontId="55" fillId="4" borderId="2" xfId="0" applyFont="1" applyFill="1" applyBorder="1" applyAlignment="1">
      <alignment horizontal="center" vertical="center" wrapText="1"/>
    </xf>
    <xf numFmtId="0" fontId="55" fillId="4" borderId="4" xfId="0" applyFont="1" applyFill="1" applyBorder="1" applyAlignment="1">
      <alignment horizontal="center" vertical="center" wrapText="1"/>
    </xf>
    <xf numFmtId="0" fontId="55" fillId="2" borderId="1" xfId="0" applyFont="1" applyFill="1" applyBorder="1" applyAlignment="1">
      <alignment horizontal="left" wrapText="1"/>
    </xf>
    <xf numFmtId="0" fontId="55" fillId="2" borderId="2" xfId="0" applyFont="1" applyFill="1" applyBorder="1" applyAlignment="1">
      <alignment horizontal="left" wrapText="1"/>
    </xf>
    <xf numFmtId="0" fontId="55" fillId="2" borderId="4" xfId="0" applyFont="1" applyFill="1" applyBorder="1" applyAlignment="1">
      <alignment horizontal="left" wrapText="1"/>
    </xf>
    <xf numFmtId="0" fontId="7" fillId="0" borderId="1" xfId="0" applyFont="1" applyBorder="1" applyAlignment="1">
      <alignment horizontal="left"/>
    </xf>
    <xf numFmtId="0" fontId="7" fillId="0" borderId="2" xfId="0" applyFont="1" applyBorder="1" applyAlignment="1">
      <alignment horizontal="left"/>
    </xf>
    <xf numFmtId="0" fontId="7" fillId="0" borderId="4" xfId="0" applyFont="1" applyBorder="1" applyAlignment="1">
      <alignment horizontal="left"/>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quotePrefix="1" applyFont="1" applyFill="1" applyBorder="1" applyAlignment="1">
      <alignment horizontal="left"/>
    </xf>
    <xf numFmtId="0" fontId="1" fillId="2" borderId="2" xfId="0" quotePrefix="1" applyFont="1" applyFill="1" applyBorder="1" applyAlignment="1">
      <alignment horizontal="left"/>
    </xf>
    <xf numFmtId="0" fontId="1" fillId="2" borderId="4" xfId="0" quotePrefix="1" applyFont="1" applyFill="1" applyBorder="1" applyAlignment="1">
      <alignment horizontal="left"/>
    </xf>
    <xf numFmtId="0" fontId="0" fillId="0" borderId="0" xfId="0" applyAlignment="1">
      <alignment horizontal="center" wrapText="1"/>
    </xf>
    <xf numFmtId="0" fontId="55"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60" fillId="37" borderId="1" xfId="0" applyFont="1" applyFill="1" applyBorder="1" applyAlignment="1">
      <alignment horizontal="left" vertical="center" wrapText="1"/>
    </xf>
    <xf numFmtId="0" fontId="60" fillId="37" borderId="2" xfId="0" applyFont="1" applyFill="1" applyBorder="1" applyAlignment="1">
      <alignment horizontal="left" vertical="center" wrapText="1"/>
    </xf>
    <xf numFmtId="0" fontId="60" fillId="37" borderId="4" xfId="0" applyFont="1" applyFill="1" applyBorder="1" applyAlignment="1">
      <alignment horizontal="left" vertical="center" wrapText="1"/>
    </xf>
    <xf numFmtId="0" fontId="60" fillId="6" borderId="1" xfId="0" applyFont="1" applyFill="1" applyBorder="1" applyAlignment="1">
      <alignment horizontal="left" vertical="center" wrapText="1"/>
    </xf>
    <xf numFmtId="0" fontId="60" fillId="6" borderId="2" xfId="0" applyFont="1" applyFill="1" applyBorder="1" applyAlignment="1">
      <alignment horizontal="left" vertical="center" wrapText="1"/>
    </xf>
    <xf numFmtId="0" fontId="60" fillId="6" borderId="4" xfId="0" applyFont="1" applyFill="1" applyBorder="1" applyAlignment="1">
      <alignment horizontal="left" vertical="center" wrapText="1"/>
    </xf>
    <xf numFmtId="0" fontId="60" fillId="8" borderId="1" xfId="0" applyFont="1" applyFill="1" applyBorder="1" applyAlignment="1">
      <alignment horizontal="left" vertical="center" wrapText="1"/>
    </xf>
    <xf numFmtId="0" fontId="60" fillId="8" borderId="2" xfId="0" applyFont="1" applyFill="1" applyBorder="1" applyAlignment="1">
      <alignment horizontal="left" vertical="center" wrapText="1"/>
    </xf>
    <xf numFmtId="0" fontId="60" fillId="8" borderId="4" xfId="0" applyFont="1" applyFill="1" applyBorder="1" applyAlignment="1">
      <alignment horizontal="left" vertical="center" wrapText="1"/>
    </xf>
    <xf numFmtId="0" fontId="46" fillId="0" borderId="0" xfId="0" applyFont="1" applyAlignment="1">
      <alignment horizontal="left" vertical="center" wrapText="1"/>
    </xf>
    <xf numFmtId="0" fontId="45" fillId="0" borderId="0" xfId="0" applyFont="1" applyAlignment="1">
      <alignment horizontal="center" vertical="center"/>
    </xf>
    <xf numFmtId="0" fontId="60" fillId="7" borderId="1" xfId="0" applyFont="1" applyFill="1" applyBorder="1" applyAlignment="1">
      <alignment horizontal="left" vertical="center" wrapText="1"/>
    </xf>
    <xf numFmtId="0" fontId="60" fillId="7" borderId="2" xfId="0" applyFont="1" applyFill="1" applyBorder="1" applyAlignment="1">
      <alignment horizontal="left" vertical="center" wrapText="1"/>
    </xf>
    <xf numFmtId="0" fontId="60" fillId="7"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60" fillId="8" borderId="1"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60" fillId="8" borderId="4"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60" fillId="2" borderId="1"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0" fillId="2" borderId="1" xfId="0" applyFill="1" applyBorder="1" applyAlignment="1">
      <alignment horizontal="left" vertical="center" wrapText="1" indent="1"/>
    </xf>
    <xf numFmtId="0" fontId="0" fillId="2" borderId="2" xfId="0" applyFill="1" applyBorder="1" applyAlignment="1">
      <alignment horizontal="left" vertical="center" wrapText="1" indent="1"/>
    </xf>
    <xf numFmtId="0" fontId="0" fillId="2" borderId="4" xfId="0" applyFill="1" applyBorder="1" applyAlignment="1">
      <alignment horizontal="left" vertical="center" wrapText="1" indent="1"/>
    </xf>
    <xf numFmtId="49" fontId="66" fillId="0" borderId="0" xfId="0" applyNumberFormat="1" applyFont="1" applyAlignment="1">
      <alignment horizontal="center" vertical="center" wrapText="1"/>
    </xf>
    <xf numFmtId="0" fontId="61" fillId="0" borderId="13" xfId="0" applyFont="1" applyBorder="1" applyAlignment="1">
      <alignment horizontal="left" vertical="top" wrapText="1"/>
    </xf>
    <xf numFmtId="0" fontId="61" fillId="0" borderId="0" xfId="0" applyFont="1" applyAlignment="1">
      <alignment horizontal="left" vertical="top" wrapText="1"/>
    </xf>
    <xf numFmtId="0" fontId="61" fillId="0" borderId="14" xfId="0" applyFont="1" applyBorder="1" applyAlignment="1">
      <alignment horizontal="left" vertical="top" wrapText="1"/>
    </xf>
    <xf numFmtId="0" fontId="61" fillId="0" borderId="0" xfId="0" applyFont="1" applyAlignment="1">
      <alignment horizontal="center"/>
    </xf>
    <xf numFmtId="0" fontId="61" fillId="0" borderId="3" xfId="0" applyFont="1" applyBorder="1" applyAlignment="1">
      <alignment horizontal="center" vertical="center" wrapText="1"/>
    </xf>
    <xf numFmtId="0" fontId="61" fillId="0" borderId="3" xfId="0" applyFont="1" applyBorder="1" applyAlignment="1">
      <alignment horizontal="center" vertical="center"/>
    </xf>
    <xf numFmtId="0" fontId="61" fillId="0" borderId="0" xfId="0" applyFont="1" applyAlignment="1">
      <alignment horizontal="left"/>
    </xf>
    <xf numFmtId="0" fontId="61" fillId="0" borderId="3" xfId="0" applyFont="1" applyBorder="1" applyAlignment="1">
      <alignment horizontal="justify" vertical="center"/>
    </xf>
    <xf numFmtId="0" fontId="62" fillId="0" borderId="0" xfId="0" applyFont="1" applyAlignment="1">
      <alignment horizontal="center"/>
    </xf>
    <xf numFmtId="0" fontId="62" fillId="0" borderId="0" xfId="0" applyFont="1" applyAlignment="1">
      <alignment horizontal="center" vertical="center" wrapText="1"/>
    </xf>
    <xf numFmtId="0" fontId="62" fillId="0" borderId="13" xfId="0" applyFont="1" applyBorder="1" applyAlignment="1">
      <alignment vertical="center"/>
    </xf>
    <xf numFmtId="0" fontId="62" fillId="0" borderId="0" xfId="0" applyFont="1" applyAlignment="1">
      <alignment vertical="center"/>
    </xf>
    <xf numFmtId="0" fontId="62" fillId="0" borderId="14" xfId="0" applyFont="1" applyBorder="1" applyAlignment="1">
      <alignment vertical="center"/>
    </xf>
    <xf numFmtId="49" fontId="61" fillId="0" borderId="6" xfId="0" applyNumberFormat="1" applyFont="1" applyBorder="1" applyAlignment="1">
      <alignment horizontal="left" vertical="center" indent="5"/>
    </xf>
    <xf numFmtId="49" fontId="61" fillId="0" borderId="5" xfId="0" applyNumberFormat="1" applyFont="1" applyBorder="1" applyAlignment="1">
      <alignment horizontal="left" vertical="center" indent="5"/>
    </xf>
    <xf numFmtId="49" fontId="61" fillId="0" borderId="9" xfId="0" applyNumberFormat="1" applyFont="1" applyBorder="1" applyAlignment="1">
      <alignment horizontal="left" vertical="center" indent="5"/>
    </xf>
    <xf numFmtId="0" fontId="62" fillId="9" borderId="15" xfId="0" applyFont="1" applyFill="1" applyBorder="1" applyAlignment="1">
      <alignment vertical="center"/>
    </xf>
    <xf numFmtId="49" fontId="61" fillId="0" borderId="7" xfId="0" applyNumberFormat="1" applyFont="1" applyBorder="1" applyAlignment="1">
      <alignment vertical="center"/>
    </xf>
    <xf numFmtId="49" fontId="61" fillId="0" borderId="8" xfId="0" applyNumberFormat="1" applyFont="1" applyBorder="1" applyAlignment="1">
      <alignment vertical="center"/>
    </xf>
    <xf numFmtId="49" fontId="61" fillId="0" borderId="10" xfId="0" applyNumberFormat="1" applyFont="1" applyBorder="1" applyAlignment="1">
      <alignment vertical="center"/>
    </xf>
    <xf numFmtId="49" fontId="61" fillId="0" borderId="13" xfId="0" applyNumberFormat="1" applyFont="1" applyBorder="1" applyAlignment="1">
      <alignment horizontal="left" vertical="center" indent="5"/>
    </xf>
    <xf numFmtId="49" fontId="61" fillId="0" borderId="0" xfId="0" applyNumberFormat="1" applyFont="1" applyAlignment="1">
      <alignment horizontal="left" vertical="center" indent="5"/>
    </xf>
    <xf numFmtId="49" fontId="61" fillId="0" borderId="14" xfId="0" applyNumberFormat="1" applyFont="1" applyBorder="1" applyAlignment="1">
      <alignment horizontal="left" vertical="center" indent="5"/>
    </xf>
    <xf numFmtId="0" fontId="62" fillId="0" borderId="7" xfId="0" applyFont="1" applyBorder="1" applyAlignment="1">
      <alignment horizontal="justify" vertical="center"/>
    </xf>
    <xf numFmtId="0" fontId="62" fillId="0" borderId="8" xfId="0" applyFont="1" applyBorder="1" applyAlignment="1">
      <alignment horizontal="justify" vertical="center"/>
    </xf>
    <xf numFmtId="0" fontId="62" fillId="0" borderId="10" xfId="0" applyFont="1" applyBorder="1" applyAlignment="1">
      <alignment horizontal="justify" vertical="center"/>
    </xf>
    <xf numFmtId="0" fontId="63" fillId="0" borderId="13" xfId="0" applyFont="1" applyBorder="1" applyAlignment="1">
      <alignment horizontal="justify" vertical="center"/>
    </xf>
    <xf numFmtId="0" fontId="63" fillId="0" borderId="0" xfId="0" applyFont="1" applyAlignment="1">
      <alignment horizontal="justify" vertical="center"/>
    </xf>
    <xf numFmtId="0" fontId="63" fillId="0" borderId="14" xfId="0" applyFont="1" applyBorder="1" applyAlignment="1">
      <alignment horizontal="justify" vertical="center"/>
    </xf>
    <xf numFmtId="3" fontId="62" fillId="0" borderId="15" xfId="0" applyNumberFormat="1" applyFont="1" applyBorder="1" applyAlignment="1">
      <alignment horizontal="center" vertical="center"/>
    </xf>
    <xf numFmtId="3" fontId="62" fillId="0" borderId="26" xfId="0" applyNumberFormat="1" applyFont="1" applyBorder="1" applyAlignment="1">
      <alignment horizontal="center" vertical="center"/>
    </xf>
    <xf numFmtId="0" fontId="61" fillId="0" borderId="6" xfId="0" applyFont="1" applyBorder="1" applyAlignment="1">
      <alignment horizontal="justify" vertical="center"/>
    </xf>
    <xf numFmtId="0" fontId="61" fillId="0" borderId="5" xfId="0" applyFont="1" applyBorder="1" applyAlignment="1">
      <alignment horizontal="justify" vertical="center"/>
    </xf>
    <xf numFmtId="0" fontId="61" fillId="0" borderId="9" xfId="0" applyFont="1" applyBorder="1" applyAlignment="1">
      <alignment horizontal="justify" vertical="center"/>
    </xf>
    <xf numFmtId="0" fontId="62" fillId="10" borderId="3" xfId="0" applyFont="1" applyFill="1" applyBorder="1" applyAlignment="1">
      <alignment vertical="center" wrapText="1"/>
    </xf>
    <xf numFmtId="0" fontId="61" fillId="0" borderId="13" xfId="0" applyFont="1" applyBorder="1" applyAlignment="1">
      <alignment horizontal="left" vertical="center" wrapText="1"/>
    </xf>
    <xf numFmtId="0" fontId="61" fillId="0" borderId="0" xfId="0" applyFont="1" applyAlignment="1">
      <alignment horizontal="left" vertical="center" wrapText="1"/>
    </xf>
    <xf numFmtId="0" fontId="61" fillId="0" borderId="14" xfId="0" applyFont="1" applyBorder="1" applyAlignment="1">
      <alignment horizontal="left" vertical="center" wrapText="1"/>
    </xf>
    <xf numFmtId="0" fontId="61" fillId="0" borderId="6" xfId="0" applyFont="1" applyBorder="1" applyAlignment="1">
      <alignment horizontal="left" vertical="center" wrapText="1"/>
    </xf>
    <xf numFmtId="0" fontId="61" fillId="0" borderId="5" xfId="0" applyFont="1" applyBorder="1" applyAlignment="1">
      <alignment horizontal="left" vertical="center" wrapText="1"/>
    </xf>
    <xf numFmtId="0" fontId="61" fillId="0" borderId="9" xfId="0" applyFont="1" applyBorder="1" applyAlignment="1">
      <alignment horizontal="left" vertical="center" wrapText="1"/>
    </xf>
    <xf numFmtId="0" fontId="61" fillId="0" borderId="7" xfId="0" applyFont="1" applyBorder="1" applyAlignment="1">
      <alignment horizontal="left" vertical="center" wrapText="1"/>
    </xf>
    <xf numFmtId="0" fontId="61" fillId="0" borderId="8" xfId="0" applyFont="1" applyBorder="1" applyAlignment="1">
      <alignment horizontal="left" vertical="center" wrapText="1"/>
    </xf>
    <xf numFmtId="0" fontId="61" fillId="0" borderId="10" xfId="0" applyFont="1" applyBorder="1" applyAlignment="1">
      <alignment horizontal="left" vertical="center" wrapText="1"/>
    </xf>
    <xf numFmtId="3" fontId="62" fillId="0" borderId="10" xfId="0" applyNumberFormat="1" applyFont="1" applyBorder="1" applyAlignment="1">
      <alignment horizontal="center" vertical="center"/>
    </xf>
    <xf numFmtId="3" fontId="62" fillId="0" borderId="14" xfId="0" applyNumberFormat="1" applyFont="1" applyBorder="1" applyAlignment="1">
      <alignment horizontal="center" vertical="center"/>
    </xf>
    <xf numFmtId="0" fontId="62" fillId="10" borderId="27" xfId="0" applyFont="1" applyFill="1" applyBorder="1" applyAlignment="1">
      <alignment vertical="center" wrapText="1"/>
    </xf>
    <xf numFmtId="0" fontId="62" fillId="0" borderId="0" xfId="0" applyFont="1" applyAlignment="1">
      <alignment horizontal="right" vertical="center"/>
    </xf>
    <xf numFmtId="0" fontId="62" fillId="0" borderId="0" xfId="0" applyFont="1" applyAlignment="1">
      <alignment horizontal="left" vertical="center" wrapText="1"/>
    </xf>
    <xf numFmtId="0" fontId="62" fillId="0" borderId="3" xfId="0" applyFont="1" applyBorder="1" applyAlignment="1">
      <alignment horizontal="center" vertical="center" wrapText="1"/>
    </xf>
    <xf numFmtId="0" fontId="61" fillId="0" borderId="1" xfId="0" applyFont="1" applyBorder="1" applyAlignment="1">
      <alignment horizontal="left" vertical="center" wrapText="1"/>
    </xf>
    <xf numFmtId="0" fontId="61" fillId="0" borderId="2" xfId="0" applyFont="1" applyBorder="1" applyAlignment="1">
      <alignment horizontal="left" vertical="center" wrapText="1"/>
    </xf>
    <xf numFmtId="0" fontId="61" fillId="0" borderId="4" xfId="0" applyFont="1" applyBorder="1" applyAlignment="1">
      <alignment horizontal="left" vertical="center" wrapText="1"/>
    </xf>
    <xf numFmtId="0" fontId="61" fillId="0" borderId="3" xfId="0" applyFont="1" applyBorder="1" applyAlignment="1">
      <alignment horizontal="left" vertical="center" wrapText="1"/>
    </xf>
    <xf numFmtId="0" fontId="61" fillId="0" borderId="3" xfId="0" applyFont="1" applyBorder="1" applyAlignment="1">
      <alignment horizontal="left" vertical="top" wrapText="1"/>
    </xf>
    <xf numFmtId="0" fontId="61" fillId="0" borderId="3" xfId="0" applyFont="1" applyBorder="1" applyAlignment="1">
      <alignment horizontal="left" vertical="top"/>
    </xf>
    <xf numFmtId="0" fontId="62" fillId="0" borderId="13" xfId="0" applyFont="1" applyBorder="1" applyAlignment="1">
      <alignment horizontal="left" vertical="top" wrapText="1"/>
    </xf>
    <xf numFmtId="0" fontId="62" fillId="0" borderId="0" xfId="0" applyFont="1" applyAlignment="1">
      <alignment horizontal="left" vertical="top" wrapText="1"/>
    </xf>
    <xf numFmtId="0" fontId="62" fillId="0" borderId="8" xfId="0" applyFont="1" applyBorder="1" applyAlignment="1">
      <alignment horizontal="left" vertical="top" wrapText="1"/>
    </xf>
    <xf numFmtId="0" fontId="62" fillId="0" borderId="10" xfId="0" applyFont="1" applyBorder="1" applyAlignment="1">
      <alignment horizontal="left" vertical="top" wrapText="1"/>
    </xf>
    <xf numFmtId="0" fontId="62" fillId="10" borderId="1" xfId="0" applyFont="1" applyFill="1" applyBorder="1" applyAlignment="1">
      <alignment vertical="center" wrapText="1"/>
    </xf>
    <xf numFmtId="0" fontId="62" fillId="10" borderId="2" xfId="0" applyFont="1" applyFill="1" applyBorder="1" applyAlignment="1">
      <alignment vertical="center" wrapText="1"/>
    </xf>
    <xf numFmtId="0" fontId="62" fillId="10" borderId="4" xfId="0" applyFont="1" applyFill="1" applyBorder="1" applyAlignment="1">
      <alignment vertical="center" wrapText="1"/>
    </xf>
    <xf numFmtId="0" fontId="61" fillId="0" borderId="1" xfId="0" applyFont="1" applyBorder="1" applyAlignment="1">
      <alignment horizontal="center" vertical="center"/>
    </xf>
    <xf numFmtId="0" fontId="61" fillId="0" borderId="2" xfId="0" applyFont="1" applyBorder="1" applyAlignment="1">
      <alignment horizontal="center" vertical="center"/>
    </xf>
    <xf numFmtId="0" fontId="61" fillId="0" borderId="4" xfId="0" applyFont="1" applyBorder="1" applyAlignment="1">
      <alignment horizontal="center" vertical="center"/>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3" xfId="0" applyFont="1" applyBorder="1" applyAlignment="1">
      <alignment horizontal="left" vertical="center"/>
    </xf>
    <xf numFmtId="3" fontId="62" fillId="0" borderId="3" xfId="0" applyNumberFormat="1" applyFont="1" applyBorder="1" applyAlignment="1">
      <alignment horizontal="right" vertical="center"/>
    </xf>
    <xf numFmtId="0" fontId="61" fillId="0" borderId="1"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6" xfId="0" applyFont="1" applyBorder="1" applyAlignment="1">
      <alignment horizontal="left" vertical="top" wrapText="1"/>
    </xf>
    <xf numFmtId="0" fontId="61" fillId="0" borderId="5" xfId="0" applyFont="1" applyBorder="1" applyAlignment="1">
      <alignment horizontal="left" vertical="top" wrapText="1"/>
    </xf>
    <xf numFmtId="0" fontId="61" fillId="0" borderId="9" xfId="0" applyFont="1" applyBorder="1" applyAlignment="1">
      <alignment horizontal="left" vertical="top" wrapText="1"/>
    </xf>
    <xf numFmtId="0" fontId="10" fillId="0" borderId="0" xfId="0" applyFont="1" applyAlignment="1">
      <alignment horizontal="center" wrapText="1"/>
    </xf>
    <xf numFmtId="0" fontId="0" fillId="0" borderId="0" xfId="0" applyAlignment="1">
      <alignment horizontal="center"/>
    </xf>
    <xf numFmtId="0" fontId="17" fillId="0" borderId="0" xfId="0" applyFont="1" applyAlignment="1">
      <alignment horizontal="center"/>
    </xf>
    <xf numFmtId="0" fontId="3" fillId="0" borderId="0" xfId="0" applyFont="1" applyAlignment="1">
      <alignment horizontal="left"/>
    </xf>
    <xf numFmtId="0" fontId="0" fillId="0" borderId="0" xfId="0" applyAlignment="1">
      <alignment vertical="top" wrapText="1"/>
    </xf>
  </cellXfs>
  <cellStyles count="106">
    <cellStyle name="20% - Isticanje1 2" xfId="8" xr:uid="{00000000-0005-0000-0000-000000000000}"/>
    <cellStyle name="20% - Isticanje2 2" xfId="9" xr:uid="{00000000-0005-0000-0000-000001000000}"/>
    <cellStyle name="20% - Isticanje3 2" xfId="10" xr:uid="{00000000-0005-0000-0000-000002000000}"/>
    <cellStyle name="20% - Isticanje4 2" xfId="11" xr:uid="{00000000-0005-0000-0000-000003000000}"/>
    <cellStyle name="20% - Isticanje5 2" xfId="12" xr:uid="{00000000-0005-0000-0000-000004000000}"/>
    <cellStyle name="20% - Isticanje6 2" xfId="13" xr:uid="{00000000-0005-0000-0000-000005000000}"/>
    <cellStyle name="40% - Isticanje2 2" xfId="14" xr:uid="{00000000-0005-0000-0000-000006000000}"/>
    <cellStyle name="40% - Isticanje3 2" xfId="15" xr:uid="{00000000-0005-0000-0000-000007000000}"/>
    <cellStyle name="40% - Isticanje4 2" xfId="16" xr:uid="{00000000-0005-0000-0000-000008000000}"/>
    <cellStyle name="40% - Isticanje5 2" xfId="17" xr:uid="{00000000-0005-0000-0000-000009000000}"/>
    <cellStyle name="40% - Isticanje6 2" xfId="18" xr:uid="{00000000-0005-0000-0000-00000A000000}"/>
    <cellStyle name="40% - Naglasak1 2" xfId="19" xr:uid="{00000000-0005-0000-0000-00000B000000}"/>
    <cellStyle name="60% - Isticanje1 2" xfId="20" xr:uid="{00000000-0005-0000-0000-00000C000000}"/>
    <cellStyle name="60% - Isticanje2 2" xfId="21" xr:uid="{00000000-0005-0000-0000-00000D000000}"/>
    <cellStyle name="60% - Isticanje3 2" xfId="22" xr:uid="{00000000-0005-0000-0000-00000E000000}"/>
    <cellStyle name="60% - Isticanje4 2" xfId="23" xr:uid="{00000000-0005-0000-0000-00000F000000}"/>
    <cellStyle name="60% - Isticanje5 2" xfId="24" xr:uid="{00000000-0005-0000-0000-000010000000}"/>
    <cellStyle name="60% - Isticanje6 2" xfId="25" xr:uid="{00000000-0005-0000-0000-000011000000}"/>
    <cellStyle name="Isticanje1 2" xfId="26" xr:uid="{00000000-0005-0000-0000-000012000000}"/>
    <cellStyle name="Isticanje2 2" xfId="27" xr:uid="{00000000-0005-0000-0000-000013000000}"/>
    <cellStyle name="Isticanje3 2" xfId="28" xr:uid="{00000000-0005-0000-0000-000014000000}"/>
    <cellStyle name="Isticanje4 2" xfId="29" xr:uid="{00000000-0005-0000-0000-000015000000}"/>
    <cellStyle name="Isticanje5 2" xfId="30" xr:uid="{00000000-0005-0000-0000-000016000000}"/>
    <cellStyle name="Isticanje6 2" xfId="31" xr:uid="{00000000-0005-0000-0000-000017000000}"/>
    <cellStyle name="Izračun 2" xfId="32" xr:uid="{00000000-0005-0000-0000-000018000000}"/>
    <cellStyle name="Loše 2" xfId="33" xr:uid="{00000000-0005-0000-0000-000019000000}"/>
    <cellStyle name="Naslov 1 2" xfId="34" xr:uid="{00000000-0005-0000-0000-00001A000000}"/>
    <cellStyle name="Naslov 2 2" xfId="35" xr:uid="{00000000-0005-0000-0000-00001B000000}"/>
    <cellStyle name="Naslov 3 2" xfId="36" xr:uid="{00000000-0005-0000-0000-00001C000000}"/>
    <cellStyle name="Naslov 4 2" xfId="37" xr:uid="{00000000-0005-0000-0000-00001D000000}"/>
    <cellStyle name="Neutralno 2" xfId="38" xr:uid="{00000000-0005-0000-0000-00001E000000}"/>
    <cellStyle name="Normal 2" xfId="1" xr:uid="{00000000-0005-0000-0000-000020000000}"/>
    <cellStyle name="Normal 2 2" xfId="39" xr:uid="{00000000-0005-0000-0000-000021000000}"/>
    <cellStyle name="Normal 3" xfId="6" xr:uid="{00000000-0005-0000-0000-000022000000}"/>
    <cellStyle name="Normal 4" xfId="40" xr:uid="{00000000-0005-0000-0000-000023000000}"/>
    <cellStyle name="Normal 5" xfId="41" xr:uid="{00000000-0005-0000-0000-000024000000}"/>
    <cellStyle name="Normalno" xfId="0" builtinId="0"/>
    <cellStyle name="Normalno 2" xfId="5" xr:uid="{00000000-0005-0000-0000-000025000000}"/>
    <cellStyle name="Normalno 2 2" xfId="42" xr:uid="{00000000-0005-0000-0000-000026000000}"/>
    <cellStyle name="Normalno 2 3" xfId="43" xr:uid="{00000000-0005-0000-0000-000027000000}"/>
    <cellStyle name="Normalno 3" xfId="44" xr:uid="{00000000-0005-0000-0000-000028000000}"/>
    <cellStyle name="Normalno 4" xfId="45" xr:uid="{00000000-0005-0000-0000-000029000000}"/>
    <cellStyle name="Normalno 4 2" xfId="46" xr:uid="{00000000-0005-0000-0000-00002A000000}"/>
    <cellStyle name="Normalno 5" xfId="7" xr:uid="{00000000-0005-0000-0000-00002B000000}"/>
    <cellStyle name="Normalno 5 2" xfId="47" xr:uid="{00000000-0005-0000-0000-00002C000000}"/>
    <cellStyle name="Normalno 6" xfId="48" xr:uid="{00000000-0005-0000-0000-00002D000000}"/>
    <cellStyle name="Normalno 6 2" xfId="49" xr:uid="{00000000-0005-0000-0000-00002E000000}"/>
    <cellStyle name="Normalno 7" xfId="50" xr:uid="{00000000-0005-0000-0000-00002F000000}"/>
    <cellStyle name="Obično 2" xfId="51" xr:uid="{00000000-0005-0000-0000-000030000000}"/>
    <cellStyle name="Obično 3" xfId="52" xr:uid="{00000000-0005-0000-0000-000031000000}"/>
    <cellStyle name="Obično 3 2" xfId="53" xr:uid="{00000000-0005-0000-0000-000032000000}"/>
    <cellStyle name="Obično 4" xfId="54" xr:uid="{00000000-0005-0000-0000-000033000000}"/>
    <cellStyle name="Obično 4 2" xfId="55" xr:uid="{00000000-0005-0000-0000-000034000000}"/>
    <cellStyle name="Obično_1Prihodi-rashodi2004 2" xfId="3" xr:uid="{00000000-0005-0000-0000-000035000000}"/>
    <cellStyle name="Obično_obračun 2009 prva strana 2" xfId="2" xr:uid="{00000000-0005-0000-0000-000036000000}"/>
    <cellStyle name="Povezana ćelija 2" xfId="56" xr:uid="{00000000-0005-0000-0000-000037000000}"/>
    <cellStyle name="Provjera ćelije 2" xfId="57" xr:uid="{00000000-0005-0000-0000-000038000000}"/>
    <cellStyle name="SAPBEXaggData" xfId="58" xr:uid="{00000000-0005-0000-0000-000039000000}"/>
    <cellStyle name="SAPBEXaggDataEmph" xfId="59" xr:uid="{00000000-0005-0000-0000-00003A000000}"/>
    <cellStyle name="SAPBEXaggItem" xfId="60" xr:uid="{00000000-0005-0000-0000-00003B000000}"/>
    <cellStyle name="SAPBEXaggItemX" xfId="61" xr:uid="{00000000-0005-0000-0000-00003C000000}"/>
    <cellStyle name="SAPBEXchaText" xfId="62" xr:uid="{00000000-0005-0000-0000-00003D000000}"/>
    <cellStyle name="SAPBEXexcBad7" xfId="63" xr:uid="{00000000-0005-0000-0000-00003E000000}"/>
    <cellStyle name="SAPBEXexcBad8" xfId="64" xr:uid="{00000000-0005-0000-0000-00003F000000}"/>
    <cellStyle name="SAPBEXexcBad9" xfId="65" xr:uid="{00000000-0005-0000-0000-000040000000}"/>
    <cellStyle name="SAPBEXexcCritical4" xfId="66" xr:uid="{00000000-0005-0000-0000-000041000000}"/>
    <cellStyle name="SAPBEXexcCritical5" xfId="67" xr:uid="{00000000-0005-0000-0000-000042000000}"/>
    <cellStyle name="SAPBEXexcCritical6" xfId="68" xr:uid="{00000000-0005-0000-0000-000043000000}"/>
    <cellStyle name="SAPBEXexcGood1" xfId="69" xr:uid="{00000000-0005-0000-0000-000044000000}"/>
    <cellStyle name="SAPBEXexcGood2" xfId="70" xr:uid="{00000000-0005-0000-0000-000045000000}"/>
    <cellStyle name="SAPBEXexcGood3" xfId="71" xr:uid="{00000000-0005-0000-0000-000046000000}"/>
    <cellStyle name="SAPBEXfilterDrill" xfId="72" xr:uid="{00000000-0005-0000-0000-000047000000}"/>
    <cellStyle name="SAPBEXfilterItem" xfId="73" xr:uid="{00000000-0005-0000-0000-000048000000}"/>
    <cellStyle name="SAPBEXfilterText" xfId="74" xr:uid="{00000000-0005-0000-0000-000049000000}"/>
    <cellStyle name="SAPBEXformats" xfId="75" xr:uid="{00000000-0005-0000-0000-00004A000000}"/>
    <cellStyle name="SAPBEXheaderItem" xfId="76" xr:uid="{00000000-0005-0000-0000-00004B000000}"/>
    <cellStyle name="SAPBEXheaderText" xfId="77" xr:uid="{00000000-0005-0000-0000-00004C000000}"/>
    <cellStyle name="SAPBEXHLevel0" xfId="78" xr:uid="{00000000-0005-0000-0000-00004D000000}"/>
    <cellStyle name="SAPBEXHLevel0X" xfId="79" xr:uid="{00000000-0005-0000-0000-00004E000000}"/>
    <cellStyle name="SAPBEXHLevel1" xfId="80" xr:uid="{00000000-0005-0000-0000-00004F000000}"/>
    <cellStyle name="SAPBEXHLevel1X" xfId="81" xr:uid="{00000000-0005-0000-0000-000050000000}"/>
    <cellStyle name="SAPBEXHLevel2" xfId="82" xr:uid="{00000000-0005-0000-0000-000051000000}"/>
    <cellStyle name="SAPBEXHLevel2X" xfId="83" xr:uid="{00000000-0005-0000-0000-000052000000}"/>
    <cellStyle name="SAPBEXHLevel3" xfId="84" xr:uid="{00000000-0005-0000-0000-000053000000}"/>
    <cellStyle name="SAPBEXHLevel3 2" xfId="85" xr:uid="{00000000-0005-0000-0000-000054000000}"/>
    <cellStyle name="SAPBEXHLevel3X" xfId="86" xr:uid="{00000000-0005-0000-0000-000055000000}"/>
    <cellStyle name="SAPBEXinputData" xfId="87" xr:uid="{00000000-0005-0000-0000-000056000000}"/>
    <cellStyle name="SAPBEXresData" xfId="88" xr:uid="{00000000-0005-0000-0000-000057000000}"/>
    <cellStyle name="SAPBEXresDataEmph" xfId="89" xr:uid="{00000000-0005-0000-0000-000058000000}"/>
    <cellStyle name="SAPBEXresItem" xfId="90" xr:uid="{00000000-0005-0000-0000-000059000000}"/>
    <cellStyle name="SAPBEXresItemX" xfId="91" xr:uid="{00000000-0005-0000-0000-00005A000000}"/>
    <cellStyle name="SAPBEXstdData" xfId="92" xr:uid="{00000000-0005-0000-0000-00005B000000}"/>
    <cellStyle name="SAPBEXstdDataEmph" xfId="93" xr:uid="{00000000-0005-0000-0000-00005C000000}"/>
    <cellStyle name="SAPBEXstdItem" xfId="94" xr:uid="{00000000-0005-0000-0000-00005D000000}"/>
    <cellStyle name="SAPBEXstdItemX" xfId="95" xr:uid="{00000000-0005-0000-0000-00005E000000}"/>
    <cellStyle name="SAPBEXtitle" xfId="96" xr:uid="{00000000-0005-0000-0000-00005F000000}"/>
    <cellStyle name="SAPBEXundefined" xfId="97" xr:uid="{00000000-0005-0000-0000-000060000000}"/>
    <cellStyle name="Tekst objašnjenja 2" xfId="98" xr:uid="{00000000-0005-0000-0000-000061000000}"/>
    <cellStyle name="Ukupni zbroj 2" xfId="99" xr:uid="{00000000-0005-0000-0000-000062000000}"/>
    <cellStyle name="Unos 2" xfId="100" xr:uid="{00000000-0005-0000-0000-000063000000}"/>
    <cellStyle name="Valuta" xfId="102" builtinId="4"/>
    <cellStyle name="Valuta 2" xfId="4" xr:uid="{00000000-0005-0000-0000-000064000000}"/>
    <cellStyle name="Valuta 2 2" xfId="103" xr:uid="{0FEC8281-A822-47E2-8AD6-8460EFA55247}"/>
    <cellStyle name="Valuta 3" xfId="101" xr:uid="{00000000-0005-0000-0000-000065000000}"/>
    <cellStyle name="Valuta 3 2" xfId="104" xr:uid="{86B8334D-D9A0-4904-92E9-D1ED256D2368}"/>
    <cellStyle name="Valuta 4" xfId="105" xr:uid="{F5FC195F-FA38-41F1-910F-184F045210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U51"/>
  <sheetViews>
    <sheetView topLeftCell="A31" zoomScaleNormal="100" workbookViewId="0">
      <selection activeCell="M14" sqref="M14"/>
    </sheetView>
  </sheetViews>
  <sheetFormatPr defaultColWidth="9.140625" defaultRowHeight="15.75"/>
  <cols>
    <col min="1" max="1" width="3.7109375" style="1" customWidth="1"/>
    <col min="2" max="4" width="9.140625" style="1"/>
    <col min="5" max="5" width="20.28515625" style="1" customWidth="1"/>
    <col min="6" max="8" width="16.42578125" style="1" customWidth="1"/>
    <col min="9" max="9" width="0.28515625" style="1" customWidth="1"/>
    <col min="10" max="12" width="9.140625" style="1"/>
    <col min="13" max="13" width="26.5703125" style="1" customWidth="1"/>
    <col min="14" max="14" width="20.85546875" style="1" customWidth="1"/>
    <col min="15" max="15" width="23.42578125" style="1" customWidth="1"/>
    <col min="16" max="16384" width="9.140625" style="1"/>
  </cols>
  <sheetData>
    <row r="3" spans="1:21" ht="54.75" customHeight="1">
      <c r="A3" s="250" t="s">
        <v>327</v>
      </c>
      <c r="B3" s="250"/>
      <c r="C3" s="250"/>
      <c r="D3" s="250"/>
      <c r="E3" s="250"/>
      <c r="F3" s="250"/>
      <c r="G3" s="250"/>
      <c r="H3" s="250"/>
      <c r="I3" s="250"/>
      <c r="M3" s="250"/>
      <c r="N3" s="250"/>
      <c r="O3" s="250"/>
      <c r="P3" s="250"/>
      <c r="Q3" s="250"/>
      <c r="R3" s="250"/>
      <c r="S3" s="250"/>
      <c r="T3" s="250"/>
      <c r="U3" s="250"/>
    </row>
    <row r="4" spans="1:21" ht="42" customHeight="1">
      <c r="A4" s="251" t="s">
        <v>269</v>
      </c>
      <c r="B4" s="266"/>
      <c r="C4" s="266"/>
      <c r="D4" s="266"/>
      <c r="E4" s="266"/>
      <c r="F4" s="266"/>
      <c r="G4" s="266"/>
      <c r="H4" s="266"/>
      <c r="I4" s="2"/>
    </row>
    <row r="5" spans="1:21" ht="18" customHeight="1">
      <c r="A5" s="120"/>
      <c r="B5" s="120"/>
      <c r="C5" s="120"/>
      <c r="D5" s="120"/>
      <c r="E5" s="120"/>
      <c r="F5" s="120"/>
      <c r="G5" s="120"/>
      <c r="H5" s="120"/>
      <c r="I5" s="2"/>
    </row>
    <row r="6" spans="1:21">
      <c r="A6" s="241" t="s">
        <v>23</v>
      </c>
      <c r="B6" s="241"/>
      <c r="C6" s="241"/>
      <c r="D6" s="241"/>
      <c r="E6" s="241"/>
      <c r="F6" s="241"/>
      <c r="G6" s="241"/>
      <c r="H6" s="242"/>
      <c r="I6" s="2"/>
    </row>
    <row r="7" spans="1:21">
      <c r="A7" s="251" t="s">
        <v>103</v>
      </c>
      <c r="B7" s="251"/>
      <c r="C7" s="251"/>
      <c r="D7" s="251"/>
      <c r="E7" s="251"/>
      <c r="F7" s="251"/>
      <c r="G7" s="251"/>
      <c r="H7" s="251"/>
      <c r="I7" s="2"/>
    </row>
    <row r="8" spans="1:21" ht="35.25" customHeight="1">
      <c r="A8" s="250" t="s">
        <v>270</v>
      </c>
      <c r="B8" s="250"/>
      <c r="C8" s="250"/>
      <c r="D8" s="250"/>
      <c r="E8" s="250"/>
      <c r="F8" s="250"/>
      <c r="G8" s="250"/>
      <c r="H8" s="250"/>
      <c r="I8" s="2"/>
    </row>
    <row r="9" spans="1:21" ht="18" customHeight="1">
      <c r="A9" s="248" t="s">
        <v>27</v>
      </c>
      <c r="B9" s="249"/>
      <c r="C9" s="249"/>
      <c r="D9" s="249"/>
      <c r="E9" s="249"/>
      <c r="F9" s="249"/>
      <c r="G9" s="249"/>
      <c r="H9" s="249"/>
      <c r="I9" s="2"/>
    </row>
    <row r="10" spans="1:21">
      <c r="A10" s="123"/>
      <c r="B10" s="121"/>
      <c r="C10" s="121"/>
      <c r="D10" s="121"/>
      <c r="E10" s="124"/>
      <c r="F10" s="12"/>
      <c r="G10" s="12"/>
      <c r="H10" s="13"/>
      <c r="I10" s="2">
        <v>7.5345000000000004</v>
      </c>
    </row>
    <row r="11" spans="1:21" ht="25.5" customHeight="1">
      <c r="A11" s="260" t="s">
        <v>65</v>
      </c>
      <c r="B11" s="261"/>
      <c r="C11" s="261"/>
      <c r="D11" s="261"/>
      <c r="E11" s="262"/>
      <c r="F11" s="125" t="s">
        <v>133</v>
      </c>
      <c r="G11" s="125" t="s">
        <v>101</v>
      </c>
      <c r="H11" s="126" t="s">
        <v>134</v>
      </c>
      <c r="I11" s="2"/>
    </row>
    <row r="12" spans="1:21">
      <c r="A12" s="263"/>
      <c r="B12" s="264"/>
      <c r="C12" s="264"/>
      <c r="D12" s="264"/>
      <c r="E12" s="265"/>
      <c r="F12" s="127" t="s">
        <v>35</v>
      </c>
      <c r="G12" s="127" t="s">
        <v>35</v>
      </c>
      <c r="H12" s="128" t="s">
        <v>35</v>
      </c>
      <c r="I12" s="2"/>
    </row>
    <row r="13" spans="1:21">
      <c r="A13" s="243" t="s">
        <v>0</v>
      </c>
      <c r="B13" s="244"/>
      <c r="C13" s="244"/>
      <c r="D13" s="244"/>
      <c r="E13" s="245"/>
      <c r="F13" s="130">
        <f>F14</f>
        <v>5128655</v>
      </c>
      <c r="G13" s="130">
        <f>G14+G15</f>
        <v>71286</v>
      </c>
      <c r="H13" s="130">
        <f t="shared" ref="H13" si="0">H14+H15</f>
        <v>5199941</v>
      </c>
      <c r="I13" s="2"/>
    </row>
    <row r="14" spans="1:21" ht="15" customHeight="1">
      <c r="A14" s="131">
        <v>6</v>
      </c>
      <c r="B14" s="132" t="s">
        <v>10</v>
      </c>
      <c r="C14" s="133"/>
      <c r="D14" s="133"/>
      <c r="E14" s="134"/>
      <c r="F14" s="135">
        <v>5128655</v>
      </c>
      <c r="G14" s="235">
        <f>' Račun prihoda i rashoda'!E11</f>
        <v>39286</v>
      </c>
      <c r="H14" s="135">
        <f>' Račun prihoda i rashoda'!F11</f>
        <v>5167941</v>
      </c>
      <c r="I14" s="2"/>
    </row>
    <row r="15" spans="1:21">
      <c r="A15" s="131">
        <v>7</v>
      </c>
      <c r="B15" s="132" t="s">
        <v>11</v>
      </c>
      <c r="C15" s="136"/>
      <c r="D15" s="136"/>
      <c r="E15" s="134"/>
      <c r="F15" s="135">
        <v>0</v>
      </c>
      <c r="G15" s="235">
        <f>' Račun prihoda i rashoda'!E18</f>
        <v>32000</v>
      </c>
      <c r="H15" s="135">
        <f>G15</f>
        <v>32000</v>
      </c>
      <c r="I15" s="2"/>
    </row>
    <row r="16" spans="1:21">
      <c r="A16" s="137" t="s">
        <v>2</v>
      </c>
      <c r="B16" s="138"/>
      <c r="C16" s="138"/>
      <c r="D16" s="138"/>
      <c r="E16" s="129"/>
      <c r="F16" s="130">
        <f t="shared" ref="F16:H16" si="1">F17+F18</f>
        <v>5141655</v>
      </c>
      <c r="G16" s="130">
        <f>G17+G18</f>
        <v>97073</v>
      </c>
      <c r="H16" s="130">
        <f t="shared" si="1"/>
        <v>5238728</v>
      </c>
      <c r="I16" s="2"/>
    </row>
    <row r="17" spans="1:15" ht="15" customHeight="1">
      <c r="A17" s="131">
        <v>3</v>
      </c>
      <c r="B17" s="132" t="s">
        <v>14</v>
      </c>
      <c r="C17" s="133"/>
      <c r="D17" s="133"/>
      <c r="E17" s="139"/>
      <c r="F17" s="135">
        <v>5087955</v>
      </c>
      <c r="G17" s="235">
        <f>' Račun prihoda i rashoda'!E26</f>
        <v>60773</v>
      </c>
      <c r="H17" s="135">
        <f>' Račun prihoda i rashoda'!F26</f>
        <v>5148728</v>
      </c>
      <c r="I17" s="2"/>
    </row>
    <row r="18" spans="1:15">
      <c r="A18" s="131">
        <v>4</v>
      </c>
      <c r="B18" s="132" t="s">
        <v>16</v>
      </c>
      <c r="C18" s="136"/>
      <c r="D18" s="136"/>
      <c r="E18" s="134"/>
      <c r="F18" s="135">
        <v>53700</v>
      </c>
      <c r="G18" s="235">
        <f>' Račun prihoda i rashoda'!E30</f>
        <v>36300</v>
      </c>
      <c r="H18" s="135">
        <f>' Račun prihoda i rashoda'!F30</f>
        <v>90000</v>
      </c>
      <c r="I18" s="2"/>
    </row>
    <row r="19" spans="1:15">
      <c r="A19" s="246" t="s">
        <v>3</v>
      </c>
      <c r="B19" s="244"/>
      <c r="C19" s="244"/>
      <c r="D19" s="244"/>
      <c r="E19" s="247"/>
      <c r="F19" s="130">
        <f>F13-F16</f>
        <v>-13000</v>
      </c>
      <c r="G19" s="130">
        <f t="shared" ref="G19:H19" si="2">G13-G16</f>
        <v>-25787</v>
      </c>
      <c r="H19" s="130">
        <f t="shared" si="2"/>
        <v>-38787</v>
      </c>
      <c r="I19" s="2"/>
    </row>
    <row r="20" spans="1:15">
      <c r="A20" s="140"/>
      <c r="B20" s="141"/>
      <c r="C20" s="141"/>
      <c r="D20" s="141"/>
      <c r="E20" s="141"/>
      <c r="F20" s="142"/>
      <c r="G20" s="142"/>
      <c r="H20" s="142"/>
      <c r="I20" s="2"/>
    </row>
    <row r="21" spans="1:15">
      <c r="A21" s="248" t="s">
        <v>28</v>
      </c>
      <c r="B21" s="248"/>
      <c r="C21" s="248"/>
      <c r="D21" s="248"/>
      <c r="E21" s="248"/>
      <c r="F21" s="248"/>
      <c r="G21" s="248"/>
      <c r="H21" s="248"/>
      <c r="I21" s="2"/>
    </row>
    <row r="22" spans="1:15">
      <c r="A22" s="120"/>
      <c r="B22" s="143"/>
      <c r="C22" s="143"/>
      <c r="D22" s="143"/>
      <c r="E22" s="143"/>
      <c r="F22" s="143"/>
      <c r="G22" s="2"/>
      <c r="H22" s="13"/>
      <c r="I22" s="2"/>
    </row>
    <row r="23" spans="1:15" ht="25.5" customHeight="1">
      <c r="A23" s="260" t="s">
        <v>65</v>
      </c>
      <c r="B23" s="261"/>
      <c r="C23" s="261"/>
      <c r="D23" s="261"/>
      <c r="E23" s="262"/>
      <c r="F23" s="125" t="s">
        <v>133</v>
      </c>
      <c r="G23" s="125" t="s">
        <v>101</v>
      </c>
      <c r="H23" s="126" t="s">
        <v>134</v>
      </c>
      <c r="I23" s="2"/>
    </row>
    <row r="24" spans="1:15">
      <c r="A24" s="263"/>
      <c r="B24" s="264"/>
      <c r="C24" s="264"/>
      <c r="D24" s="264"/>
      <c r="E24" s="265"/>
      <c r="F24" s="127" t="s">
        <v>35</v>
      </c>
      <c r="G24" s="127" t="s">
        <v>35</v>
      </c>
      <c r="H24" s="128" t="s">
        <v>35</v>
      </c>
      <c r="I24" s="2"/>
    </row>
    <row r="25" spans="1:15" ht="15" customHeight="1">
      <c r="A25" s="131">
        <v>8</v>
      </c>
      <c r="B25" s="144" t="s">
        <v>20</v>
      </c>
      <c r="C25" s="136"/>
      <c r="D25" s="136"/>
      <c r="E25" s="134"/>
      <c r="F25" s="135">
        <v>0</v>
      </c>
      <c r="G25" s="135">
        <v>0</v>
      </c>
      <c r="H25" s="135">
        <v>0</v>
      </c>
      <c r="I25" s="2"/>
    </row>
    <row r="26" spans="1:15" ht="15" customHeight="1">
      <c r="A26" s="131">
        <v>5</v>
      </c>
      <c r="B26" s="132" t="s">
        <v>21</v>
      </c>
      <c r="C26" s="136"/>
      <c r="D26" s="136"/>
      <c r="E26" s="134"/>
      <c r="F26" s="135">
        <v>0</v>
      </c>
      <c r="G26" s="135">
        <v>0</v>
      </c>
      <c r="H26" s="135">
        <v>0</v>
      </c>
      <c r="I26" s="2"/>
    </row>
    <row r="27" spans="1:15">
      <c r="A27" s="246" t="s">
        <v>4</v>
      </c>
      <c r="B27" s="244"/>
      <c r="C27" s="244"/>
      <c r="D27" s="244"/>
      <c r="E27" s="247"/>
      <c r="F27" s="130">
        <f t="shared" ref="F27:H27" si="3">F25-F26</f>
        <v>0</v>
      </c>
      <c r="G27" s="130">
        <f t="shared" si="3"/>
        <v>0</v>
      </c>
      <c r="H27" s="130">
        <f t="shared" si="3"/>
        <v>0</v>
      </c>
      <c r="I27" s="2"/>
    </row>
    <row r="28" spans="1:15">
      <c r="A28" s="120"/>
      <c r="B28" s="143"/>
      <c r="C28" s="143"/>
      <c r="D28" s="143"/>
      <c r="E28" s="143"/>
      <c r="F28" s="143"/>
      <c r="G28" s="2"/>
      <c r="H28" s="2"/>
      <c r="I28" s="2"/>
    </row>
    <row r="29" spans="1:15">
      <c r="A29" s="145"/>
      <c r="B29" s="143"/>
      <c r="C29" s="143"/>
      <c r="D29" s="143"/>
      <c r="E29" s="143"/>
      <c r="F29" s="143"/>
      <c r="G29" s="2"/>
      <c r="H29" s="2"/>
      <c r="I29" s="2"/>
    </row>
    <row r="30" spans="1:15">
      <c r="A30" s="248" t="s">
        <v>33</v>
      </c>
      <c r="B30" s="249"/>
      <c r="C30" s="249"/>
      <c r="D30" s="249"/>
      <c r="E30" s="249"/>
      <c r="F30" s="249"/>
      <c r="G30" s="249"/>
      <c r="H30" s="249"/>
      <c r="I30" s="2"/>
    </row>
    <row r="31" spans="1:15">
      <c r="A31" s="145"/>
      <c r="B31" s="143"/>
      <c r="C31" s="143"/>
      <c r="D31" s="143"/>
      <c r="E31" s="143"/>
      <c r="F31" s="143"/>
      <c r="G31" s="2"/>
      <c r="H31" s="2"/>
      <c r="I31" s="2"/>
    </row>
    <row r="32" spans="1:15" ht="25.5" customHeight="1">
      <c r="A32" s="260" t="s">
        <v>65</v>
      </c>
      <c r="B32" s="261"/>
      <c r="C32" s="261"/>
      <c r="D32" s="261"/>
      <c r="E32" s="262"/>
      <c r="F32" s="125" t="s">
        <v>133</v>
      </c>
      <c r="G32" s="125" t="s">
        <v>101</v>
      </c>
      <c r="H32" s="126" t="s">
        <v>134</v>
      </c>
      <c r="I32" s="2"/>
      <c r="M32" s="146"/>
      <c r="N32" s="146"/>
      <c r="O32" s="147"/>
    </row>
    <row r="33" spans="1:15">
      <c r="A33" s="263"/>
      <c r="B33" s="264"/>
      <c r="C33" s="264"/>
      <c r="D33" s="264"/>
      <c r="E33" s="265"/>
      <c r="F33" s="127" t="s">
        <v>35</v>
      </c>
      <c r="G33" s="127" t="s">
        <v>35</v>
      </c>
      <c r="H33" s="128" t="s">
        <v>35</v>
      </c>
      <c r="I33" s="2"/>
      <c r="M33" s="148"/>
      <c r="N33" s="32"/>
      <c r="O33" s="32"/>
    </row>
    <row r="34" spans="1:15" ht="29.25" customHeight="1">
      <c r="A34" s="254" t="s">
        <v>121</v>
      </c>
      <c r="B34" s="255"/>
      <c r="C34" s="255"/>
      <c r="D34" s="255"/>
      <c r="E34" s="256"/>
      <c r="F34" s="149">
        <f>F37</f>
        <v>13000</v>
      </c>
      <c r="G34" s="149">
        <f>G37</f>
        <v>25787</v>
      </c>
      <c r="H34" s="149">
        <f>H35-H36</f>
        <v>38787</v>
      </c>
      <c r="I34" s="2"/>
      <c r="M34" s="148"/>
      <c r="N34" s="32"/>
      <c r="O34" s="32"/>
    </row>
    <row r="35" spans="1:15">
      <c r="A35" s="21">
        <v>9</v>
      </c>
      <c r="B35" s="150" t="s">
        <v>36</v>
      </c>
      <c r="C35" s="151"/>
      <c r="D35" s="151"/>
      <c r="E35" s="151"/>
      <c r="F35" s="152">
        <v>13000</v>
      </c>
      <c r="G35" s="152">
        <v>25787</v>
      </c>
      <c r="H35" s="152">
        <f>F35+G35</f>
        <v>38787</v>
      </c>
      <c r="I35" s="2"/>
      <c r="M35" s="148"/>
      <c r="N35" s="32"/>
      <c r="O35" s="32"/>
    </row>
    <row r="36" spans="1:15">
      <c r="A36" s="21">
        <v>9</v>
      </c>
      <c r="B36" s="150" t="s">
        <v>37</v>
      </c>
      <c r="C36" s="151"/>
      <c r="D36" s="151"/>
      <c r="E36" s="151"/>
      <c r="F36" s="153">
        <v>0</v>
      </c>
      <c r="G36" s="153"/>
      <c r="H36" s="152">
        <f>F36+G36</f>
        <v>0</v>
      </c>
      <c r="I36" s="2"/>
      <c r="M36" s="148"/>
      <c r="N36" s="32"/>
      <c r="O36" s="32"/>
    </row>
    <row r="37" spans="1:15" ht="29.25" customHeight="1">
      <c r="A37" s="243" t="s">
        <v>241</v>
      </c>
      <c r="B37" s="257"/>
      <c r="C37" s="257"/>
      <c r="D37" s="257"/>
      <c r="E37" s="257"/>
      <c r="F37" s="130">
        <f>F35-F36</f>
        <v>13000</v>
      </c>
      <c r="G37" s="130">
        <f t="shared" ref="G37" si="4">G35-G36</f>
        <v>25787</v>
      </c>
      <c r="H37" s="130">
        <f>H35-H36</f>
        <v>38787</v>
      </c>
      <c r="I37" s="2"/>
      <c r="M37" s="148"/>
      <c r="N37" s="32"/>
      <c r="O37" s="32"/>
    </row>
    <row r="38" spans="1:15">
      <c r="A38" s="145"/>
      <c r="B38" s="143"/>
      <c r="C38" s="143"/>
      <c r="D38" s="143"/>
      <c r="E38" s="143"/>
      <c r="F38" s="143"/>
      <c r="G38" s="2"/>
      <c r="H38" s="2"/>
      <c r="I38" s="2"/>
      <c r="M38" s="148"/>
      <c r="N38" s="32"/>
      <c r="O38" s="154"/>
    </row>
    <row r="39" spans="1:15">
      <c r="A39" s="2"/>
      <c r="B39" s="2"/>
      <c r="C39" s="2"/>
      <c r="D39" s="2"/>
      <c r="E39" s="2"/>
      <c r="F39" s="2"/>
      <c r="G39" s="2"/>
      <c r="H39" s="2"/>
      <c r="I39" s="2"/>
      <c r="M39" s="155"/>
      <c r="N39" s="156"/>
      <c r="O39" s="157"/>
    </row>
    <row r="40" spans="1:15">
      <c r="A40" s="248" t="s">
        <v>38</v>
      </c>
      <c r="B40" s="249"/>
      <c r="C40" s="249"/>
      <c r="D40" s="249"/>
      <c r="E40" s="249"/>
      <c r="F40" s="249"/>
      <c r="G40" s="249"/>
      <c r="H40" s="249"/>
      <c r="I40" s="2"/>
      <c r="M40" s="155"/>
      <c r="N40" s="156"/>
      <c r="O40" s="157"/>
    </row>
    <row r="41" spans="1:15">
      <c r="A41" s="145"/>
      <c r="B41" s="143"/>
      <c r="C41" s="143"/>
      <c r="D41" s="143"/>
      <c r="E41" s="143"/>
      <c r="F41" s="143"/>
      <c r="G41" s="2"/>
      <c r="H41" s="2"/>
      <c r="I41" s="2"/>
      <c r="N41" s="31"/>
      <c r="O41" s="31"/>
    </row>
    <row r="42" spans="1:15" ht="25.5" customHeight="1">
      <c r="A42" s="260" t="s">
        <v>34</v>
      </c>
      <c r="B42" s="261"/>
      <c r="C42" s="261"/>
      <c r="D42" s="261"/>
      <c r="E42" s="262"/>
      <c r="F42" s="125" t="s">
        <v>133</v>
      </c>
      <c r="G42" s="125" t="s">
        <v>101</v>
      </c>
      <c r="H42" s="126" t="s">
        <v>134</v>
      </c>
      <c r="I42" s="2"/>
    </row>
    <row r="43" spans="1:15">
      <c r="A43" s="263"/>
      <c r="B43" s="264"/>
      <c r="C43" s="264"/>
      <c r="D43" s="264"/>
      <c r="E43" s="265"/>
      <c r="F43" s="127" t="s">
        <v>35</v>
      </c>
      <c r="G43" s="127" t="s">
        <v>35</v>
      </c>
      <c r="H43" s="128" t="s">
        <v>35</v>
      </c>
      <c r="I43" s="2"/>
    </row>
    <row r="44" spans="1:15">
      <c r="A44" s="150" t="s">
        <v>107</v>
      </c>
      <c r="B44" s="158"/>
      <c r="C44" s="159"/>
      <c r="D44" s="159"/>
      <c r="E44" s="159"/>
      <c r="F44" s="153">
        <f>F13+F25+F35</f>
        <v>5141655</v>
      </c>
      <c r="G44" s="153">
        <f>G13+G25+G35</f>
        <v>97073</v>
      </c>
      <c r="H44" s="153">
        <f>H13+H25+H35</f>
        <v>5238728</v>
      </c>
      <c r="I44" s="2"/>
    </row>
    <row r="45" spans="1:15">
      <c r="A45" s="150" t="s">
        <v>108</v>
      </c>
      <c r="B45" s="158"/>
      <c r="C45" s="159"/>
      <c r="D45" s="159"/>
      <c r="E45" s="159"/>
      <c r="F45" s="153">
        <f>(F16+F26+F36)</f>
        <v>5141655</v>
      </c>
      <c r="G45" s="153">
        <f>(G16+G26+G36)</f>
        <v>97073</v>
      </c>
      <c r="H45" s="153">
        <f>(H16+H26+H36)</f>
        <v>5238728</v>
      </c>
      <c r="I45" s="2"/>
    </row>
    <row r="46" spans="1:15">
      <c r="A46" s="258" t="s">
        <v>39</v>
      </c>
      <c r="B46" s="259"/>
      <c r="C46" s="259"/>
      <c r="D46" s="259"/>
      <c r="E46" s="259"/>
      <c r="F46" s="160">
        <f t="shared" ref="F46:G46" si="5">F44-F45</f>
        <v>0</v>
      </c>
      <c r="G46" s="160">
        <f t="shared" si="5"/>
        <v>0</v>
      </c>
      <c r="H46" s="160">
        <f>H44-H45</f>
        <v>0</v>
      </c>
      <c r="I46" s="2"/>
    </row>
    <row r="47" spans="1:15">
      <c r="A47" s="9"/>
      <c r="B47" s="9"/>
      <c r="C47" s="9"/>
      <c r="D47" s="9"/>
      <c r="E47" s="9"/>
      <c r="F47" s="9"/>
      <c r="G47" s="9"/>
      <c r="H47" s="9"/>
      <c r="I47" s="9"/>
    </row>
    <row r="49" spans="1:8" ht="36" customHeight="1">
      <c r="A49" s="252"/>
      <c r="B49" s="253"/>
      <c r="C49" s="253"/>
      <c r="D49" s="253"/>
      <c r="E49" s="253"/>
      <c r="F49" s="253"/>
      <c r="G49" s="253"/>
      <c r="H49" s="253"/>
    </row>
    <row r="51" spans="1:8" ht="30.75" customHeight="1">
      <c r="A51" s="252"/>
      <c r="B51" s="253"/>
      <c r="C51" s="253"/>
      <c r="D51" s="253"/>
      <c r="E51" s="253"/>
      <c r="F51" s="253"/>
      <c r="G51" s="253"/>
      <c r="H51" s="253"/>
    </row>
  </sheetData>
  <mergeCells count="22">
    <mergeCell ref="M3:U3"/>
    <mergeCell ref="A51:H51"/>
    <mergeCell ref="A27:E27"/>
    <mergeCell ref="A30:H30"/>
    <mergeCell ref="A34:E34"/>
    <mergeCell ref="A37:E37"/>
    <mergeCell ref="A46:E46"/>
    <mergeCell ref="A32:E33"/>
    <mergeCell ref="A42:E43"/>
    <mergeCell ref="A40:H40"/>
    <mergeCell ref="A49:H49"/>
    <mergeCell ref="A3:I3"/>
    <mergeCell ref="A11:E12"/>
    <mergeCell ref="A23:E24"/>
    <mergeCell ref="A21:H21"/>
    <mergeCell ref="A4:H4"/>
    <mergeCell ref="A6:H6"/>
    <mergeCell ref="A13:E13"/>
    <mergeCell ref="A19:E19"/>
    <mergeCell ref="A9:H9"/>
    <mergeCell ref="A8:H8"/>
    <mergeCell ref="A7:H7"/>
  </mergeCells>
  <pageMargins left="0.70866141732283472" right="0.70866141732283472" top="0.74803149606299213" bottom="0.74803149606299213" header="0.31496062992125984" footer="0.31496062992125984"/>
  <pageSetup paperSize="9" scale="3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topLeftCell="A22" workbookViewId="0">
      <selection activeCell="I14" sqref="I14"/>
    </sheetView>
  </sheetViews>
  <sheetFormatPr defaultColWidth="9.140625" defaultRowHeight="15"/>
  <cols>
    <col min="1" max="1" width="7.5703125" style="54" customWidth="1"/>
    <col min="2" max="2" width="8.5703125" style="54" customWidth="1"/>
    <col min="3" max="3" width="46.7109375" style="54" customWidth="1"/>
    <col min="4" max="6" width="15.28515625" style="54" customWidth="1"/>
    <col min="7" max="7" width="11.7109375" style="54" bestFit="1" customWidth="1"/>
    <col min="8" max="8" width="12.7109375" style="54" bestFit="1" customWidth="1"/>
    <col min="9" max="9" width="14.7109375" style="54" bestFit="1" customWidth="1"/>
    <col min="10" max="10" width="20.140625" style="55" customWidth="1"/>
    <col min="11" max="11" width="14.28515625" style="54" bestFit="1" customWidth="1"/>
    <col min="12" max="12" width="17.42578125" style="55" customWidth="1"/>
    <col min="13" max="13" width="9.140625" style="54"/>
    <col min="14" max="14" width="12.140625" style="55" bestFit="1" customWidth="1"/>
    <col min="15" max="15" width="9.140625" style="54"/>
    <col min="16" max="16" width="13.28515625" style="56" bestFit="1" customWidth="1"/>
    <col min="17" max="16384" width="9.140625" style="54"/>
  </cols>
  <sheetData>
    <row r="1" spans="1:9">
      <c r="A1" s="267" t="s">
        <v>106</v>
      </c>
      <c r="B1" s="267"/>
    </row>
    <row r="2" spans="1:9">
      <c r="A2" s="268" t="s">
        <v>104</v>
      </c>
      <c r="B2" s="268"/>
      <c r="C2" s="268"/>
      <c r="D2" s="268"/>
      <c r="E2" s="268"/>
      <c r="F2" s="268"/>
    </row>
    <row r="3" spans="1:9" ht="36" customHeight="1">
      <c r="A3" s="269" t="s">
        <v>272</v>
      </c>
      <c r="B3" s="269"/>
      <c r="C3" s="269"/>
      <c r="D3" s="269"/>
      <c r="E3" s="269"/>
      <c r="F3" s="269"/>
    </row>
    <row r="4" spans="1:9" ht="18" customHeight="1">
      <c r="A4" s="270"/>
      <c r="B4" s="270"/>
      <c r="C4" s="270"/>
      <c r="D4" s="270"/>
      <c r="E4" s="270"/>
      <c r="F4" s="270"/>
    </row>
    <row r="5" spans="1:9" ht="18" customHeight="1">
      <c r="A5" s="270" t="s">
        <v>6</v>
      </c>
      <c r="B5" s="271"/>
      <c r="C5" s="271"/>
      <c r="D5" s="271"/>
      <c r="E5" s="271"/>
      <c r="F5" s="271"/>
    </row>
    <row r="6" spans="1:9" ht="18" customHeight="1">
      <c r="A6" s="57"/>
      <c r="B6" s="58"/>
      <c r="C6" s="58"/>
      <c r="D6" s="58"/>
      <c r="E6" s="58"/>
      <c r="F6" s="58"/>
    </row>
    <row r="7" spans="1:9" ht="15.75" customHeight="1">
      <c r="A7" s="251" t="s">
        <v>1</v>
      </c>
      <c r="B7" s="251"/>
      <c r="C7" s="251"/>
      <c r="D7" s="251"/>
      <c r="E7" s="251"/>
      <c r="F7" s="251"/>
    </row>
    <row r="8" spans="1:9" ht="18.75">
      <c r="A8" s="161"/>
      <c r="B8" s="161"/>
      <c r="C8" s="161"/>
      <c r="D8" s="161"/>
      <c r="E8" s="162"/>
      <c r="F8" s="163"/>
    </row>
    <row r="9" spans="1:9" ht="27" customHeight="1">
      <c r="A9" s="164" t="s">
        <v>7</v>
      </c>
      <c r="B9" s="165" t="s">
        <v>8</v>
      </c>
      <c r="C9" s="165" t="s">
        <v>5</v>
      </c>
      <c r="D9" s="66" t="s">
        <v>135</v>
      </c>
      <c r="E9" s="66" t="s">
        <v>101</v>
      </c>
      <c r="F9" s="66" t="s">
        <v>134</v>
      </c>
    </row>
    <row r="10" spans="1:9" ht="15.75" customHeight="1">
      <c r="A10" s="166"/>
      <c r="B10" s="167"/>
      <c r="C10" s="168" t="s">
        <v>0</v>
      </c>
      <c r="D10" s="169">
        <f>D11+D18</f>
        <v>5128655</v>
      </c>
      <c r="E10" s="169">
        <f>E11+E18</f>
        <v>71286</v>
      </c>
      <c r="F10" s="169">
        <f>D10+E10</f>
        <v>5199941</v>
      </c>
      <c r="G10" s="59"/>
    </row>
    <row r="11" spans="1:9">
      <c r="A11" s="170">
        <v>6</v>
      </c>
      <c r="B11" s="170"/>
      <c r="C11" s="170" t="s">
        <v>10</v>
      </c>
      <c r="D11" s="171">
        <f t="shared" ref="D11" si="0">SUM(D12:D16)</f>
        <v>5128655</v>
      </c>
      <c r="E11" s="171">
        <f>SUM(E12:E17)</f>
        <v>39286</v>
      </c>
      <c r="F11" s="171">
        <f>SUM(F12:F17)</f>
        <v>5167941</v>
      </c>
      <c r="H11" s="59"/>
    </row>
    <row r="12" spans="1:9" ht="25.5">
      <c r="A12" s="170"/>
      <c r="B12" s="170">
        <v>63</v>
      </c>
      <c r="C12" s="172" t="s">
        <v>30</v>
      </c>
      <c r="D12" s="173">
        <v>32327</v>
      </c>
      <c r="E12" s="173">
        <f>1173</f>
        <v>1173</v>
      </c>
      <c r="F12" s="173">
        <f>D12+E12</f>
        <v>33500</v>
      </c>
      <c r="I12" s="59"/>
    </row>
    <row r="13" spans="1:9">
      <c r="A13" s="170"/>
      <c r="B13" s="170">
        <v>64</v>
      </c>
      <c r="C13" s="172" t="s">
        <v>41</v>
      </c>
      <c r="D13" s="173">
        <v>1</v>
      </c>
      <c r="E13" s="173">
        <v>200</v>
      </c>
      <c r="F13" s="173">
        <f t="shared" ref="F13:F19" si="1">D13+E13</f>
        <v>201</v>
      </c>
      <c r="H13" s="60"/>
      <c r="I13" s="56"/>
    </row>
    <row r="14" spans="1:9" ht="25.5">
      <c r="A14" s="170"/>
      <c r="B14" s="170">
        <v>65</v>
      </c>
      <c r="C14" s="172" t="s">
        <v>42</v>
      </c>
      <c r="D14" s="173">
        <v>558327</v>
      </c>
      <c r="E14" s="173">
        <f>3000+1673</f>
        <v>4673</v>
      </c>
      <c r="F14" s="173">
        <f t="shared" si="1"/>
        <v>563000</v>
      </c>
      <c r="I14" s="56"/>
    </row>
    <row r="15" spans="1:9" ht="38.25">
      <c r="A15" s="170"/>
      <c r="B15" s="170">
        <v>66</v>
      </c>
      <c r="C15" s="172" t="s">
        <v>43</v>
      </c>
      <c r="D15" s="173">
        <v>14700</v>
      </c>
      <c r="E15" s="173">
        <v>9600</v>
      </c>
      <c r="F15" s="173">
        <f t="shared" si="1"/>
        <v>24300</v>
      </c>
      <c r="I15" s="56"/>
    </row>
    <row r="16" spans="1:9" ht="25.5">
      <c r="A16" s="170"/>
      <c r="B16" s="170">
        <v>67</v>
      </c>
      <c r="C16" s="172" t="s">
        <v>31</v>
      </c>
      <c r="D16" s="173">
        <v>4523300</v>
      </c>
      <c r="E16" s="173">
        <v>23500</v>
      </c>
      <c r="F16" s="173">
        <f t="shared" si="1"/>
        <v>4546800</v>
      </c>
      <c r="H16" s="33"/>
      <c r="I16" s="59"/>
    </row>
    <row r="17" spans="1:11">
      <c r="A17" s="170"/>
      <c r="B17" s="170">
        <v>68</v>
      </c>
      <c r="C17" s="172" t="s">
        <v>216</v>
      </c>
      <c r="D17" s="173">
        <v>0</v>
      </c>
      <c r="E17" s="173">
        <v>140</v>
      </c>
      <c r="F17" s="173">
        <f t="shared" si="1"/>
        <v>140</v>
      </c>
      <c r="H17" s="33"/>
      <c r="I17" s="59"/>
    </row>
    <row r="18" spans="1:11">
      <c r="A18" s="174">
        <v>7</v>
      </c>
      <c r="B18" s="174"/>
      <c r="C18" s="175" t="s">
        <v>11</v>
      </c>
      <c r="D18" s="171">
        <f t="shared" ref="D18" si="2">+D19</f>
        <v>0</v>
      </c>
      <c r="E18" s="171">
        <f>E19</f>
        <v>32000</v>
      </c>
      <c r="F18" s="173">
        <f t="shared" si="1"/>
        <v>32000</v>
      </c>
      <c r="H18" s="33"/>
      <c r="I18" s="59"/>
      <c r="K18" s="61"/>
    </row>
    <row r="19" spans="1:11">
      <c r="A19" s="170"/>
      <c r="B19" s="170">
        <v>72</v>
      </c>
      <c r="C19" s="176" t="s">
        <v>29</v>
      </c>
      <c r="D19" s="173">
        <v>0</v>
      </c>
      <c r="E19" s="173">
        <v>32000</v>
      </c>
      <c r="F19" s="173">
        <f t="shared" si="1"/>
        <v>32000</v>
      </c>
      <c r="H19" s="33"/>
      <c r="I19" s="59"/>
      <c r="K19" s="61"/>
    </row>
    <row r="20" spans="1:11">
      <c r="A20" s="177"/>
      <c r="B20" s="177"/>
      <c r="C20" s="178"/>
      <c r="D20" s="179"/>
      <c r="E20" s="179"/>
      <c r="F20" s="179"/>
    </row>
    <row r="21" spans="1:11" ht="18" customHeight="1">
      <c r="A21" s="177"/>
      <c r="B21" s="177"/>
      <c r="C21" s="178"/>
      <c r="D21" s="180"/>
      <c r="E21" s="180"/>
      <c r="F21" s="180"/>
    </row>
    <row r="22" spans="1:11">
      <c r="A22" s="248" t="s">
        <v>12</v>
      </c>
      <c r="B22" s="248"/>
      <c r="C22" s="248"/>
      <c r="D22" s="248"/>
      <c r="E22" s="248"/>
      <c r="F22" s="248"/>
      <c r="H22" s="59"/>
    </row>
    <row r="23" spans="1:11">
      <c r="A23" s="122"/>
      <c r="B23" s="122"/>
      <c r="C23" s="122"/>
      <c r="D23" s="122"/>
      <c r="E23" s="181"/>
      <c r="F23"/>
    </row>
    <row r="24" spans="1:11" ht="30">
      <c r="A24" s="164" t="s">
        <v>7</v>
      </c>
      <c r="B24" s="165" t="s">
        <v>8</v>
      </c>
      <c r="C24" s="165" t="s">
        <v>13</v>
      </c>
      <c r="D24" s="66" t="s">
        <v>135</v>
      </c>
      <c r="E24" s="66" t="s">
        <v>101</v>
      </c>
      <c r="F24" s="66" t="s">
        <v>134</v>
      </c>
      <c r="H24" s="59"/>
    </row>
    <row r="25" spans="1:11">
      <c r="A25" s="166"/>
      <c r="B25" s="167"/>
      <c r="C25" s="168" t="s">
        <v>2</v>
      </c>
      <c r="D25" s="169">
        <f>D26+D30</f>
        <v>5141655</v>
      </c>
      <c r="E25" s="169">
        <f>E26+E30</f>
        <v>97073</v>
      </c>
      <c r="F25" s="169">
        <f>F26+F30</f>
        <v>5238728</v>
      </c>
      <c r="H25" s="59"/>
    </row>
    <row r="26" spans="1:11">
      <c r="A26" s="170">
        <v>3</v>
      </c>
      <c r="B26" s="170"/>
      <c r="C26" s="170" t="s">
        <v>14</v>
      </c>
      <c r="D26" s="171">
        <f>D27+D28+D29</f>
        <v>5087955</v>
      </c>
      <c r="E26" s="171">
        <f>E27+E28+E29</f>
        <v>60773</v>
      </c>
      <c r="F26" s="171">
        <f>SUM(F27:F29)</f>
        <v>5148728</v>
      </c>
      <c r="G26" s="59"/>
      <c r="H26" s="59"/>
    </row>
    <row r="27" spans="1:11">
      <c r="A27" s="170"/>
      <c r="B27" s="172">
        <v>31</v>
      </c>
      <c r="C27" s="172" t="s">
        <v>15</v>
      </c>
      <c r="D27" s="173">
        <v>4293510</v>
      </c>
      <c r="E27" s="173">
        <f>-41000+7000-1100+600+600+2930+3850</f>
        <v>-27120</v>
      </c>
      <c r="F27" s="173">
        <f>D27+E27</f>
        <v>4266390</v>
      </c>
      <c r="H27" s="59"/>
    </row>
    <row r="28" spans="1:11">
      <c r="A28" s="182"/>
      <c r="B28" s="183">
        <v>32</v>
      </c>
      <c r="C28" s="183" t="s">
        <v>26</v>
      </c>
      <c r="D28" s="173">
        <v>791395</v>
      </c>
      <c r="E28" s="173">
        <v>87393</v>
      </c>
      <c r="F28" s="173">
        <f t="shared" ref="F28:F29" si="3">D28+E28</f>
        <v>878788</v>
      </c>
      <c r="H28" s="59"/>
    </row>
    <row r="29" spans="1:11">
      <c r="A29" s="182"/>
      <c r="B29" s="183">
        <v>34</v>
      </c>
      <c r="C29" s="184" t="s">
        <v>45</v>
      </c>
      <c r="D29" s="173">
        <v>3050</v>
      </c>
      <c r="E29" s="173">
        <v>500</v>
      </c>
      <c r="F29" s="173">
        <f t="shared" si="3"/>
        <v>3550</v>
      </c>
      <c r="H29" s="59"/>
    </row>
    <row r="30" spans="1:11">
      <c r="A30" s="174">
        <v>4</v>
      </c>
      <c r="B30" s="174"/>
      <c r="C30" s="175" t="s">
        <v>16</v>
      </c>
      <c r="D30" s="171">
        <f t="shared" ref="D30" si="4">D31+D32</f>
        <v>53700</v>
      </c>
      <c r="E30" s="171">
        <f t="shared" ref="E30:F30" si="5">E31+E32</f>
        <v>36300</v>
      </c>
      <c r="F30" s="171">
        <f t="shared" si="5"/>
        <v>90000</v>
      </c>
      <c r="H30" s="59"/>
    </row>
    <row r="31" spans="1:11">
      <c r="A31" s="170"/>
      <c r="B31" s="172">
        <v>41</v>
      </c>
      <c r="C31" s="184" t="s">
        <v>17</v>
      </c>
      <c r="D31" s="173">
        <v>0</v>
      </c>
      <c r="E31" s="173">
        <v>0</v>
      </c>
      <c r="F31" s="173">
        <v>0</v>
      </c>
      <c r="H31" s="33"/>
      <c r="I31" s="59"/>
    </row>
    <row r="32" spans="1:11">
      <c r="A32" s="170"/>
      <c r="B32" s="172">
        <v>42</v>
      </c>
      <c r="C32" s="184" t="s">
        <v>32</v>
      </c>
      <c r="D32" s="173">
        <v>53700</v>
      </c>
      <c r="E32" s="173">
        <v>36300</v>
      </c>
      <c r="F32" s="173">
        <f>D32+E32</f>
        <v>90000</v>
      </c>
      <c r="H32" s="33"/>
      <c r="I32" s="59"/>
    </row>
    <row r="35" spans="11:16">
      <c r="K35" s="55"/>
      <c r="M35" s="55"/>
      <c r="O35" s="55"/>
      <c r="P35" s="55"/>
    </row>
  </sheetData>
  <mergeCells count="7">
    <mergeCell ref="A7:F7"/>
    <mergeCell ref="A22:F22"/>
    <mergeCell ref="A1:B1"/>
    <mergeCell ref="A2:F2"/>
    <mergeCell ref="A3:F3"/>
    <mergeCell ref="A4:F4"/>
    <mergeCell ref="A5:F5"/>
  </mergeCells>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C446-95AD-4F2B-949E-1ED78CFB56D8}">
  <sheetPr>
    <pageSetUpPr fitToPage="1"/>
  </sheetPr>
  <dimension ref="A1:H47"/>
  <sheetViews>
    <sheetView tabSelected="1" topLeftCell="A7" workbookViewId="0">
      <selection activeCell="H13" sqref="H13"/>
    </sheetView>
  </sheetViews>
  <sheetFormatPr defaultColWidth="9.140625" defaultRowHeight="15"/>
  <cols>
    <col min="1" max="1" width="5.5703125" style="54" customWidth="1"/>
    <col min="2" max="2" width="43.85546875" style="54" customWidth="1"/>
    <col min="3" max="5" width="18.140625" style="54" customWidth="1"/>
    <col min="6" max="7" width="9.140625" style="54"/>
    <col min="8" max="8" width="15.85546875" style="54" bestFit="1" customWidth="1"/>
    <col min="9" max="16384" width="9.140625" style="54"/>
  </cols>
  <sheetData>
    <row r="1" spans="1:8">
      <c r="A1" s="185" t="s">
        <v>23</v>
      </c>
      <c r="B1" s="186"/>
      <c r="C1" s="186"/>
      <c r="D1" s="186"/>
      <c r="E1" s="186"/>
    </row>
    <row r="2" spans="1:8">
      <c r="A2" s="272" t="s">
        <v>60</v>
      </c>
      <c r="B2" s="272"/>
      <c r="C2" s="272"/>
      <c r="D2" s="272"/>
      <c r="E2" s="272"/>
    </row>
    <row r="3" spans="1:8" ht="31.5" customHeight="1">
      <c r="A3" s="275" t="s">
        <v>271</v>
      </c>
      <c r="B3" s="275"/>
      <c r="C3" s="275"/>
      <c r="D3" s="275"/>
      <c r="E3" s="275"/>
      <c r="F3" s="62"/>
    </row>
    <row r="4" spans="1:8">
      <c r="A4" s="187"/>
      <c r="B4" s="187"/>
      <c r="C4" s="187"/>
      <c r="D4" s="187"/>
      <c r="E4" s="187"/>
    </row>
    <row r="5" spans="1:8">
      <c r="A5" s="273" t="s">
        <v>6</v>
      </c>
      <c r="B5" s="273"/>
      <c r="C5" s="273"/>
      <c r="D5" s="273"/>
      <c r="E5" s="273"/>
    </row>
    <row r="6" spans="1:8">
      <c r="A6" s="188"/>
      <c r="B6" s="188"/>
      <c r="C6" s="188"/>
      <c r="D6" s="188"/>
      <c r="E6" s="188"/>
    </row>
    <row r="7" spans="1:8">
      <c r="A7" s="273" t="s">
        <v>1</v>
      </c>
      <c r="B7" s="273"/>
      <c r="C7" s="273"/>
      <c r="D7" s="273"/>
      <c r="E7" s="273"/>
    </row>
    <row r="8" spans="1:8" ht="18">
      <c r="A8" s="189"/>
      <c r="B8" s="189"/>
      <c r="C8" s="189"/>
      <c r="D8" s="189"/>
      <c r="E8" s="189"/>
    </row>
    <row r="9" spans="1:8" ht="30">
      <c r="A9" s="165" t="s">
        <v>9</v>
      </c>
      <c r="B9" s="165" t="s">
        <v>5</v>
      </c>
      <c r="C9" s="66" t="s">
        <v>135</v>
      </c>
      <c r="D9" s="66" t="s">
        <v>101</v>
      </c>
      <c r="E9" s="66" t="s">
        <v>134</v>
      </c>
    </row>
    <row r="10" spans="1:8">
      <c r="A10" s="170"/>
      <c r="B10" s="170" t="s">
        <v>0</v>
      </c>
      <c r="C10" s="171">
        <f>C11+C13+C15+C18+C23+C25</f>
        <v>5141655</v>
      </c>
      <c r="D10" s="171">
        <f>D11+D13+D15+D18+D23+D25</f>
        <v>97073</v>
      </c>
      <c r="E10" s="171">
        <f>E11+E13+E15+E18+E23+E25</f>
        <v>5238728</v>
      </c>
      <c r="H10" s="59">
        <f>E12+E14+E16+E19+E21+E24+E26</f>
        <v>5199941</v>
      </c>
    </row>
    <row r="11" spans="1:8">
      <c r="A11" s="190">
        <v>1</v>
      </c>
      <c r="B11" s="191" t="s">
        <v>109</v>
      </c>
      <c r="C11" s="171">
        <f t="shared" ref="C11" si="0">C12</f>
        <v>4340800</v>
      </c>
      <c r="D11" s="171">
        <f t="shared" ref="D11:E11" si="1">D12</f>
        <v>6000</v>
      </c>
      <c r="E11" s="171">
        <f t="shared" si="1"/>
        <v>4346800</v>
      </c>
      <c r="H11" s="59">
        <f>E17+E22</f>
        <v>9837</v>
      </c>
    </row>
    <row r="12" spans="1:8">
      <c r="A12" s="192" t="s">
        <v>44</v>
      </c>
      <c r="B12" s="93" t="s">
        <v>109</v>
      </c>
      <c r="C12" s="173">
        <v>4340800</v>
      </c>
      <c r="D12" s="173">
        <v>6000</v>
      </c>
      <c r="E12" s="173">
        <f>D12+C12</f>
        <v>4346800</v>
      </c>
      <c r="H12" s="59">
        <f>E20</f>
        <v>28950</v>
      </c>
    </row>
    <row r="13" spans="1:8">
      <c r="A13" s="190">
        <v>3</v>
      </c>
      <c r="B13" s="193" t="s">
        <v>110</v>
      </c>
      <c r="C13" s="171">
        <f t="shared" ref="C13" si="2">C14</f>
        <v>11301</v>
      </c>
      <c r="D13" s="171">
        <f t="shared" ref="D13:E13" si="3">D14</f>
        <v>2840</v>
      </c>
      <c r="E13" s="171">
        <f t="shared" si="3"/>
        <v>14141</v>
      </c>
    </row>
    <row r="14" spans="1:8">
      <c r="A14" s="192" t="s">
        <v>141</v>
      </c>
      <c r="B14" s="93" t="s">
        <v>140</v>
      </c>
      <c r="C14" s="173">
        <v>11301</v>
      </c>
      <c r="D14" s="173">
        <v>2840</v>
      </c>
      <c r="E14" s="173">
        <f>D14+C14</f>
        <v>14141</v>
      </c>
    </row>
    <row r="15" spans="1:8">
      <c r="A15" s="190">
        <v>4</v>
      </c>
      <c r="B15" s="193" t="s">
        <v>111</v>
      </c>
      <c r="C15" s="171">
        <f>C16+C17</f>
        <v>567000</v>
      </c>
      <c r="D15" s="171">
        <f>D16+D17</f>
        <v>-254</v>
      </c>
      <c r="E15" s="171">
        <f>E16+E17</f>
        <v>566746</v>
      </c>
    </row>
    <row r="16" spans="1:8">
      <c r="A16" s="192" t="s">
        <v>142</v>
      </c>
      <c r="B16" s="93" t="s">
        <v>143</v>
      </c>
      <c r="C16" s="173">
        <v>557000</v>
      </c>
      <c r="D16" s="173">
        <v>3200</v>
      </c>
      <c r="E16" s="173">
        <f>D16+C16</f>
        <v>560200</v>
      </c>
    </row>
    <row r="17" spans="1:8">
      <c r="A17" s="192" t="s">
        <v>40</v>
      </c>
      <c r="B17" s="93" t="s">
        <v>154</v>
      </c>
      <c r="C17" s="173">
        <v>10000</v>
      </c>
      <c r="D17" s="173">
        <v>-3454</v>
      </c>
      <c r="E17" s="173">
        <f>C17+D17</f>
        <v>6546</v>
      </c>
    </row>
    <row r="18" spans="1:8">
      <c r="A18" s="190">
        <v>5</v>
      </c>
      <c r="B18" s="193" t="s">
        <v>112</v>
      </c>
      <c r="C18" s="171">
        <f>C19+C21+C20+C22</f>
        <v>217827</v>
      </c>
      <c r="D18" s="171">
        <f>D19+D21+D20+D22</f>
        <v>47914</v>
      </c>
      <c r="E18" s="171">
        <f>E19+E21+E20+E22</f>
        <v>265741</v>
      </c>
    </row>
    <row r="19" spans="1:8">
      <c r="A19" s="92" t="s">
        <v>144</v>
      </c>
      <c r="B19" s="93" t="s">
        <v>112</v>
      </c>
      <c r="C19" s="173">
        <v>182500</v>
      </c>
      <c r="D19" s="173">
        <v>17500</v>
      </c>
      <c r="E19" s="173">
        <f>D19+C19</f>
        <v>200000</v>
      </c>
    </row>
    <row r="20" spans="1:8">
      <c r="A20" s="92" t="s">
        <v>217</v>
      </c>
      <c r="B20" s="93" t="s">
        <v>218</v>
      </c>
      <c r="C20" s="173">
        <v>0</v>
      </c>
      <c r="D20" s="173">
        <v>28950</v>
      </c>
      <c r="E20" s="173">
        <f>D20</f>
        <v>28950</v>
      </c>
    </row>
    <row r="21" spans="1:8">
      <c r="A21" s="192" t="s">
        <v>145</v>
      </c>
      <c r="B21" s="93" t="s">
        <v>146</v>
      </c>
      <c r="C21" s="173">
        <v>32327</v>
      </c>
      <c r="D21" s="173">
        <v>1173</v>
      </c>
      <c r="E21" s="173">
        <f>D21+C21</f>
        <v>33500</v>
      </c>
      <c r="H21" s="63"/>
    </row>
    <row r="22" spans="1:8">
      <c r="A22" s="192" t="s">
        <v>152</v>
      </c>
      <c r="B22" s="93" t="s">
        <v>155</v>
      </c>
      <c r="C22" s="173">
        <v>3000</v>
      </c>
      <c r="D22" s="173">
        <v>291</v>
      </c>
      <c r="E22" s="173">
        <f>C22+D22</f>
        <v>3291</v>
      </c>
      <c r="H22" s="63"/>
    </row>
    <row r="23" spans="1:8">
      <c r="A23" s="190">
        <v>6</v>
      </c>
      <c r="B23" s="193" t="s">
        <v>113</v>
      </c>
      <c r="C23" s="171">
        <f t="shared" ref="C23" si="4">C24</f>
        <v>3400</v>
      </c>
      <c r="D23" s="171">
        <f t="shared" ref="D23:E23" si="5">D24</f>
        <v>6900</v>
      </c>
      <c r="E23" s="171">
        <f t="shared" si="5"/>
        <v>10300</v>
      </c>
      <c r="H23" s="63"/>
    </row>
    <row r="24" spans="1:8">
      <c r="A24" s="192" t="s">
        <v>147</v>
      </c>
      <c r="B24" s="93" t="s">
        <v>148</v>
      </c>
      <c r="C24" s="173">
        <v>3400</v>
      </c>
      <c r="D24" s="173">
        <v>6900</v>
      </c>
      <c r="E24" s="173">
        <f>D24+C24</f>
        <v>10300</v>
      </c>
      <c r="H24" s="63"/>
    </row>
    <row r="25" spans="1:8" ht="39">
      <c r="A25" s="190">
        <v>7</v>
      </c>
      <c r="B25" s="194" t="s">
        <v>114</v>
      </c>
      <c r="C25" s="171">
        <f t="shared" ref="C25" si="6">C26</f>
        <v>1327</v>
      </c>
      <c r="D25" s="171">
        <f t="shared" ref="D25:E25" si="7">D26</f>
        <v>33673</v>
      </c>
      <c r="E25" s="171">
        <f t="shared" si="7"/>
        <v>35000</v>
      </c>
      <c r="H25" s="63"/>
    </row>
    <row r="26" spans="1:8" ht="26.25">
      <c r="A26" s="195" t="s">
        <v>149</v>
      </c>
      <c r="B26" s="196" t="s">
        <v>150</v>
      </c>
      <c r="C26" s="173">
        <v>1327</v>
      </c>
      <c r="D26" s="173">
        <v>33673</v>
      </c>
      <c r="E26" s="173">
        <f>D26+C26</f>
        <v>35000</v>
      </c>
      <c r="H26" s="63"/>
    </row>
    <row r="27" spans="1:8">
      <c r="A27" s="186"/>
      <c r="B27" s="186"/>
      <c r="C27" s="186"/>
      <c r="D27" s="186"/>
      <c r="E27" s="186"/>
      <c r="H27" s="63"/>
    </row>
    <row r="28" spans="1:8">
      <c r="A28" s="274" t="s">
        <v>12</v>
      </c>
      <c r="B28" s="274"/>
      <c r="C28" s="274"/>
      <c r="D28" s="274"/>
      <c r="E28" s="274"/>
      <c r="H28" s="63"/>
    </row>
    <row r="29" spans="1:8" ht="18">
      <c r="A29" s="189"/>
      <c r="B29" s="189"/>
      <c r="C29" s="189"/>
      <c r="D29" s="189"/>
      <c r="E29" s="189"/>
      <c r="H29" s="63"/>
    </row>
    <row r="30" spans="1:8" ht="30">
      <c r="A30" s="165" t="s">
        <v>9</v>
      </c>
      <c r="B30" s="165" t="s">
        <v>13</v>
      </c>
      <c r="C30" s="66" t="s">
        <v>135</v>
      </c>
      <c r="D30" s="66" t="s">
        <v>101</v>
      </c>
      <c r="E30" s="66" t="s">
        <v>134</v>
      </c>
      <c r="H30" s="63"/>
    </row>
    <row r="31" spans="1:8">
      <c r="A31" s="170"/>
      <c r="B31" s="170" t="s">
        <v>2</v>
      </c>
      <c r="C31" s="171">
        <f>C32+C34+C36+C39+C44+C46</f>
        <v>5141655</v>
      </c>
      <c r="D31" s="171">
        <f>D32+D34+D36+D39+D44+D46</f>
        <v>97073</v>
      </c>
      <c r="E31" s="171">
        <f>E32+E34+E36+E39+E44+E46</f>
        <v>5238728</v>
      </c>
      <c r="H31" s="63"/>
    </row>
    <row r="32" spans="1:8">
      <c r="A32" s="190">
        <v>1</v>
      </c>
      <c r="B32" s="191" t="s">
        <v>109</v>
      </c>
      <c r="C32" s="171">
        <f t="shared" ref="C32" si="8">C33</f>
        <v>4340800</v>
      </c>
      <c r="D32" s="171">
        <f t="shared" ref="D32:E32" si="9">D33</f>
        <v>6000</v>
      </c>
      <c r="E32" s="171">
        <f t="shared" si="9"/>
        <v>4346800</v>
      </c>
      <c r="H32" s="63"/>
    </row>
    <row r="33" spans="1:8">
      <c r="A33" s="192" t="s">
        <v>44</v>
      </c>
      <c r="B33" s="93" t="s">
        <v>109</v>
      </c>
      <c r="C33" s="173">
        <v>4340800</v>
      </c>
      <c r="D33" s="173">
        <v>6000</v>
      </c>
      <c r="E33" s="173">
        <f>C33+D33</f>
        <v>4346800</v>
      </c>
      <c r="H33" s="63"/>
    </row>
    <row r="34" spans="1:8">
      <c r="A34" s="190">
        <v>3</v>
      </c>
      <c r="B34" s="193" t="s">
        <v>110</v>
      </c>
      <c r="C34" s="171">
        <f t="shared" ref="C34" si="10">C35</f>
        <v>11301</v>
      </c>
      <c r="D34" s="171">
        <f t="shared" ref="D34:E34" si="11">D35</f>
        <v>2840</v>
      </c>
      <c r="E34" s="171">
        <f t="shared" si="11"/>
        <v>14141</v>
      </c>
      <c r="H34" s="63"/>
    </row>
    <row r="35" spans="1:8">
      <c r="A35" s="192" t="s">
        <v>141</v>
      </c>
      <c r="B35" s="93" t="s">
        <v>140</v>
      </c>
      <c r="C35" s="173">
        <v>11301</v>
      </c>
      <c r="D35" s="173">
        <f>2840</f>
        <v>2840</v>
      </c>
      <c r="E35" s="173">
        <f>C35+D35</f>
        <v>14141</v>
      </c>
      <c r="H35" s="63"/>
    </row>
    <row r="36" spans="1:8">
      <c r="A36" s="197">
        <v>4</v>
      </c>
      <c r="B36" s="93" t="s">
        <v>111</v>
      </c>
      <c r="C36" s="171">
        <f>C37+C38</f>
        <v>567000</v>
      </c>
      <c r="D36" s="171">
        <f>D37+D38</f>
        <v>-254</v>
      </c>
      <c r="E36" s="171">
        <f>E37+E38</f>
        <v>566746</v>
      </c>
      <c r="H36" s="63"/>
    </row>
    <row r="37" spans="1:8">
      <c r="A37" s="192" t="s">
        <v>142</v>
      </c>
      <c r="B37" s="93" t="s">
        <v>143</v>
      </c>
      <c r="C37" s="173">
        <v>557000</v>
      </c>
      <c r="D37" s="173">
        <f>-8130+7000-1100+1050+600+2930+3850-3000</f>
        <v>3200</v>
      </c>
      <c r="E37" s="173">
        <f>C37+D37</f>
        <v>560200</v>
      </c>
    </row>
    <row r="38" spans="1:8">
      <c r="A38" s="192" t="s">
        <v>40</v>
      </c>
      <c r="B38" s="93" t="s">
        <v>151</v>
      </c>
      <c r="C38" s="173">
        <v>10000</v>
      </c>
      <c r="D38" s="173">
        <v>-3454</v>
      </c>
      <c r="E38" s="173">
        <f>C38+D38</f>
        <v>6546</v>
      </c>
    </row>
    <row r="39" spans="1:8">
      <c r="A39" s="190">
        <v>5</v>
      </c>
      <c r="B39" s="193" t="s">
        <v>112</v>
      </c>
      <c r="C39" s="171">
        <f>C40+C42+C43</f>
        <v>217827</v>
      </c>
      <c r="D39" s="171">
        <f>D40+D42+D41+D43</f>
        <v>47914</v>
      </c>
      <c r="E39" s="171">
        <f>E40+E42+E41+E43</f>
        <v>265741</v>
      </c>
    </row>
    <row r="40" spans="1:8">
      <c r="A40" s="92" t="s">
        <v>144</v>
      </c>
      <c r="B40" s="93" t="s">
        <v>112</v>
      </c>
      <c r="C40" s="173">
        <v>182500</v>
      </c>
      <c r="D40" s="173">
        <v>17500</v>
      </c>
      <c r="E40" s="173">
        <f>C40+D40</f>
        <v>200000</v>
      </c>
    </row>
    <row r="41" spans="1:8">
      <c r="A41" s="92" t="s">
        <v>217</v>
      </c>
      <c r="B41" s="93" t="s">
        <v>281</v>
      </c>
      <c r="C41" s="173">
        <v>0</v>
      </c>
      <c r="D41" s="173">
        <v>28950</v>
      </c>
      <c r="E41" s="173">
        <f>C41+D41</f>
        <v>28950</v>
      </c>
    </row>
    <row r="42" spans="1:8">
      <c r="A42" s="192" t="s">
        <v>145</v>
      </c>
      <c r="B42" s="93" t="s">
        <v>146</v>
      </c>
      <c r="C42" s="173">
        <v>32327</v>
      </c>
      <c r="D42" s="173">
        <f>1173-13000+13000</f>
        <v>1173</v>
      </c>
      <c r="E42" s="173">
        <f>C42+D42</f>
        <v>33500</v>
      </c>
    </row>
    <row r="43" spans="1:8">
      <c r="A43" s="192" t="s">
        <v>152</v>
      </c>
      <c r="B43" s="93" t="s">
        <v>153</v>
      </c>
      <c r="C43" s="173">
        <v>3000</v>
      </c>
      <c r="D43" s="173">
        <v>291</v>
      </c>
      <c r="E43" s="173">
        <f>C43+D43</f>
        <v>3291</v>
      </c>
    </row>
    <row r="44" spans="1:8">
      <c r="A44" s="190">
        <v>6</v>
      </c>
      <c r="B44" s="193" t="s">
        <v>113</v>
      </c>
      <c r="C44" s="171">
        <f t="shared" ref="C44" si="12">C45</f>
        <v>3400</v>
      </c>
      <c r="D44" s="171">
        <f t="shared" ref="D44:E44" si="13">D45</f>
        <v>6900</v>
      </c>
      <c r="E44" s="171">
        <f t="shared" si="13"/>
        <v>10300</v>
      </c>
    </row>
    <row r="45" spans="1:8">
      <c r="A45" s="192" t="s">
        <v>147</v>
      </c>
      <c r="B45" s="93" t="s">
        <v>148</v>
      </c>
      <c r="C45" s="173">
        <v>3400</v>
      </c>
      <c r="D45" s="173">
        <v>6900</v>
      </c>
      <c r="E45" s="173">
        <f>C45+D45</f>
        <v>10300</v>
      </c>
    </row>
    <row r="46" spans="1:8" ht="39">
      <c r="A46" s="190">
        <v>7</v>
      </c>
      <c r="B46" s="194" t="s">
        <v>114</v>
      </c>
      <c r="C46" s="171">
        <f t="shared" ref="C46" si="14">C47</f>
        <v>1327</v>
      </c>
      <c r="D46" s="171">
        <f t="shared" ref="D46:E46" si="15">D47</f>
        <v>33673</v>
      </c>
      <c r="E46" s="171">
        <f t="shared" si="15"/>
        <v>35000</v>
      </c>
    </row>
    <row r="47" spans="1:8" ht="26.25">
      <c r="A47" s="195" t="s">
        <v>149</v>
      </c>
      <c r="B47" s="196" t="s">
        <v>150</v>
      </c>
      <c r="C47" s="173">
        <v>1327</v>
      </c>
      <c r="D47" s="173">
        <v>33673</v>
      </c>
      <c r="E47" s="173">
        <f>C47+D47</f>
        <v>35000</v>
      </c>
    </row>
  </sheetData>
  <mergeCells count="5">
    <mergeCell ref="A2:E2"/>
    <mergeCell ref="A5:E5"/>
    <mergeCell ref="A7:E7"/>
    <mergeCell ref="A28:E28"/>
    <mergeCell ref="A3:E3"/>
  </mergeCell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
  <sheetViews>
    <sheetView zoomScaleNormal="100" workbookViewId="0">
      <selection activeCell="I11" sqref="I11"/>
    </sheetView>
  </sheetViews>
  <sheetFormatPr defaultColWidth="9.140625" defaultRowHeight="15"/>
  <cols>
    <col min="1" max="1" width="39.140625" customWidth="1"/>
    <col min="2" max="4" width="14" customWidth="1"/>
  </cols>
  <sheetData>
    <row r="1" spans="1:4">
      <c r="A1" s="8" t="s">
        <v>23</v>
      </c>
    </row>
    <row r="2" spans="1:4" ht="25.5" customHeight="1">
      <c r="A2" s="276" t="s">
        <v>61</v>
      </c>
      <c r="B2" s="276"/>
      <c r="C2" s="276"/>
      <c r="D2" s="276"/>
    </row>
    <row r="3" spans="1:4" ht="15" customHeight="1">
      <c r="A3" s="275" t="s">
        <v>273</v>
      </c>
      <c r="B3" s="275"/>
      <c r="C3" s="275"/>
      <c r="D3" s="275"/>
    </row>
    <row r="4" spans="1:4" ht="18.75" customHeight="1">
      <c r="A4" s="275"/>
      <c r="B4" s="275"/>
      <c r="C4" s="275"/>
      <c r="D4" s="275"/>
    </row>
    <row r="5" spans="1:4" ht="18.75">
      <c r="A5" s="161"/>
      <c r="B5" s="161"/>
      <c r="C5" s="162"/>
      <c r="D5" s="162"/>
    </row>
    <row r="6" spans="1:4" ht="15.75">
      <c r="A6" s="251" t="s">
        <v>18</v>
      </c>
      <c r="B6" s="277"/>
      <c r="C6" s="277"/>
      <c r="D6" s="277"/>
    </row>
    <row r="7" spans="1:4">
      <c r="A7" s="122"/>
      <c r="B7" s="122"/>
      <c r="C7" s="181"/>
      <c r="D7" s="181"/>
    </row>
    <row r="8" spans="1:4" ht="30">
      <c r="A8" s="198" t="s">
        <v>66</v>
      </c>
      <c r="B8" s="66" t="s">
        <v>136</v>
      </c>
      <c r="C8" s="66" t="s">
        <v>101</v>
      </c>
      <c r="D8" s="66" t="s">
        <v>134</v>
      </c>
    </row>
    <row r="9" spans="1:4" ht="15.75" customHeight="1">
      <c r="A9" s="199" t="s">
        <v>19</v>
      </c>
      <c r="B9" s="173">
        <f t="shared" ref="B9:B11" si="0">B10</f>
        <v>5141655</v>
      </c>
      <c r="C9" s="91">
        <f t="shared" ref="C9:D9" si="1">C10</f>
        <v>97073</v>
      </c>
      <c r="D9" s="200">
        <f t="shared" si="1"/>
        <v>5238728</v>
      </c>
    </row>
    <row r="10" spans="1:4" ht="15.75" customHeight="1">
      <c r="A10" s="201" t="s">
        <v>57</v>
      </c>
      <c r="B10" s="173">
        <f t="shared" si="0"/>
        <v>5141655</v>
      </c>
      <c r="C10" s="91">
        <f t="shared" ref="C10:D10" si="2">C11</f>
        <v>97073</v>
      </c>
      <c r="D10" s="200">
        <f t="shared" si="2"/>
        <v>5238728</v>
      </c>
    </row>
    <row r="11" spans="1:4">
      <c r="A11" s="202" t="s">
        <v>58</v>
      </c>
      <c r="B11" s="173">
        <f t="shared" si="0"/>
        <v>5141655</v>
      </c>
      <c r="C11" s="200">
        <f>C12</f>
        <v>97073</v>
      </c>
      <c r="D11" s="200">
        <f>D12</f>
        <v>5238728</v>
      </c>
    </row>
    <row r="12" spans="1:4">
      <c r="A12" s="202" t="s">
        <v>59</v>
      </c>
      <c r="B12" s="203">
        <v>5141655</v>
      </c>
      <c r="C12" s="200">
        <f>' Račun prihoda i rashoda'!E25</f>
        <v>97073</v>
      </c>
      <c r="D12" s="200">
        <f>B12+C12</f>
        <v>5238728</v>
      </c>
    </row>
  </sheetData>
  <mergeCells count="3">
    <mergeCell ref="A2:D2"/>
    <mergeCell ref="A6:D6"/>
    <mergeCell ref="A3:D4"/>
  </mergeCells>
  <pageMargins left="0.70866141732283472" right="0.7086614173228347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7"/>
  <sheetViews>
    <sheetView topLeftCell="A25" workbookViewId="0">
      <selection activeCell="M39" sqref="M39"/>
    </sheetView>
  </sheetViews>
  <sheetFormatPr defaultRowHeight="15"/>
  <cols>
    <col min="1" max="1" width="7.140625" customWidth="1"/>
    <col min="2" max="2" width="8.42578125" bestFit="1" customWidth="1"/>
    <col min="3" max="3" width="5.42578125" customWidth="1"/>
    <col min="4" max="4" width="25.28515625" customWidth="1"/>
    <col min="5" max="5" width="15.85546875" customWidth="1"/>
    <col min="6" max="6" width="15.7109375" customWidth="1"/>
    <col min="7" max="7" width="14.7109375" customWidth="1"/>
    <col min="8" max="8" width="11.42578125" customWidth="1"/>
  </cols>
  <sheetData>
    <row r="1" spans="1:10">
      <c r="A1" s="7" t="s">
        <v>23</v>
      </c>
    </row>
    <row r="2" spans="1:10">
      <c r="A2" s="289" t="s">
        <v>62</v>
      </c>
      <c r="B2" s="289"/>
      <c r="C2" s="289"/>
      <c r="D2" s="289"/>
      <c r="E2" s="289"/>
      <c r="F2" s="289"/>
      <c r="G2" s="289"/>
      <c r="H2" s="289"/>
    </row>
    <row r="3" spans="1:10" ht="14.25" customHeight="1">
      <c r="A3" s="275" t="s">
        <v>137</v>
      </c>
      <c r="B3" s="275"/>
      <c r="C3" s="275"/>
      <c r="D3" s="275"/>
      <c r="E3" s="275"/>
      <c r="F3" s="275"/>
      <c r="G3" s="275"/>
      <c r="H3" s="275"/>
    </row>
    <row r="4" spans="1:10" ht="32.25" customHeight="1">
      <c r="A4" s="275"/>
      <c r="B4" s="275"/>
      <c r="C4" s="275"/>
      <c r="D4" s="275"/>
      <c r="E4" s="275"/>
      <c r="F4" s="275"/>
      <c r="G4" s="275"/>
      <c r="H4" s="275"/>
    </row>
    <row r="5" spans="1:10">
      <c r="A5" s="3"/>
      <c r="B5" s="3"/>
      <c r="C5" s="3"/>
      <c r="D5" s="3"/>
      <c r="E5" s="3"/>
      <c r="F5" s="3"/>
      <c r="G5" s="3"/>
    </row>
    <row r="6" spans="1:10" ht="18.75" customHeight="1">
      <c r="A6" s="290" t="s">
        <v>115</v>
      </c>
      <c r="B6" s="290"/>
      <c r="C6" s="290"/>
      <c r="D6" s="290"/>
      <c r="E6" s="290"/>
      <c r="F6" s="290"/>
      <c r="G6" s="290"/>
      <c r="H6" s="290"/>
      <c r="I6" s="290"/>
      <c r="J6" s="290"/>
    </row>
    <row r="7" spans="1:10" ht="18.75" customHeight="1">
      <c r="A7" s="10"/>
      <c r="B7" s="10"/>
      <c r="C7" s="10"/>
      <c r="D7" s="10"/>
      <c r="E7" s="10"/>
      <c r="F7" s="19"/>
      <c r="G7" s="19"/>
    </row>
    <row r="8" spans="1:10" ht="30" customHeight="1">
      <c r="A8" s="34" t="s">
        <v>7</v>
      </c>
      <c r="B8" s="35" t="s">
        <v>8</v>
      </c>
      <c r="C8" s="291" t="s">
        <v>34</v>
      </c>
      <c r="D8" s="292"/>
      <c r="E8" s="293"/>
      <c r="F8" s="18" t="s">
        <v>136</v>
      </c>
      <c r="G8" s="18" t="s">
        <v>101</v>
      </c>
      <c r="H8" s="18" t="s">
        <v>134</v>
      </c>
    </row>
    <row r="9" spans="1:10" ht="18.75" customHeight="1">
      <c r="A9" s="36"/>
      <c r="B9" s="37"/>
      <c r="C9" s="294" t="s">
        <v>116</v>
      </c>
      <c r="D9" s="295"/>
      <c r="E9" s="296"/>
      <c r="F9" s="41">
        <v>0</v>
      </c>
      <c r="G9" s="41">
        <v>0</v>
      </c>
      <c r="H9" s="41">
        <v>0</v>
      </c>
    </row>
    <row r="10" spans="1:10" ht="18.75" customHeight="1">
      <c r="A10" s="38">
        <v>8</v>
      </c>
      <c r="B10" s="38"/>
      <c r="C10" s="297" t="s">
        <v>20</v>
      </c>
      <c r="D10" s="298"/>
      <c r="E10" s="299"/>
      <c r="F10" s="42">
        <v>0</v>
      </c>
      <c r="G10" s="42">
        <v>0</v>
      </c>
      <c r="H10" s="42">
        <v>0</v>
      </c>
    </row>
    <row r="11" spans="1:10" ht="18.75" customHeight="1">
      <c r="A11" s="38"/>
      <c r="B11" s="38">
        <v>84</v>
      </c>
      <c r="C11" s="300" t="s">
        <v>117</v>
      </c>
      <c r="D11" s="301"/>
      <c r="E11" s="302"/>
      <c r="F11" s="42">
        <v>0</v>
      </c>
      <c r="G11" s="42">
        <v>0</v>
      </c>
      <c r="H11" s="42">
        <v>0</v>
      </c>
    </row>
    <row r="12" spans="1:10" ht="18.75" customHeight="1">
      <c r="A12" s="38"/>
      <c r="B12" s="38"/>
      <c r="C12" s="294" t="s">
        <v>118</v>
      </c>
      <c r="D12" s="295"/>
      <c r="E12" s="296"/>
      <c r="F12" s="42">
        <v>0</v>
      </c>
      <c r="G12" s="42">
        <v>0</v>
      </c>
      <c r="H12" s="42">
        <v>0</v>
      </c>
    </row>
    <row r="13" spans="1:10" ht="18.75" customHeight="1">
      <c r="A13" s="43">
        <v>5</v>
      </c>
      <c r="B13" s="43"/>
      <c r="C13" s="297" t="s">
        <v>21</v>
      </c>
      <c r="D13" s="298"/>
      <c r="E13" s="299"/>
      <c r="F13" s="44">
        <v>0</v>
      </c>
      <c r="G13" s="42">
        <v>0</v>
      </c>
      <c r="H13" s="42">
        <v>0</v>
      </c>
    </row>
    <row r="14" spans="1:10" ht="18.75" customHeight="1">
      <c r="A14" s="39"/>
      <c r="B14" s="38">
        <v>54</v>
      </c>
      <c r="C14" s="300" t="s">
        <v>119</v>
      </c>
      <c r="D14" s="301"/>
      <c r="E14" s="302"/>
      <c r="F14" s="40">
        <v>0</v>
      </c>
      <c r="G14" s="40">
        <v>0</v>
      </c>
      <c r="H14" s="40">
        <v>0</v>
      </c>
    </row>
    <row r="15" spans="1:10" ht="18.75" customHeight="1">
      <c r="A15" s="28"/>
      <c r="B15" s="28"/>
      <c r="C15" s="28"/>
      <c r="D15" s="7"/>
      <c r="E15" s="7"/>
      <c r="F15" s="20"/>
      <c r="G15" s="20"/>
      <c r="H15" s="20"/>
    </row>
    <row r="16" spans="1:10" ht="18.75" customHeight="1">
      <c r="A16" s="290" t="s">
        <v>120</v>
      </c>
      <c r="B16" s="290"/>
      <c r="C16" s="290"/>
      <c r="D16" s="290"/>
      <c r="E16" s="290"/>
      <c r="F16" s="290"/>
      <c r="G16" s="290"/>
      <c r="H16" s="290"/>
    </row>
    <row r="17" spans="1:11" ht="18.75" customHeight="1">
      <c r="A17" s="11"/>
      <c r="B17" s="11"/>
      <c r="C17" s="11"/>
      <c r="D17" s="11"/>
      <c r="E17" s="11"/>
      <c r="F17" s="11"/>
      <c r="G17" s="11"/>
      <c r="H17" s="11"/>
    </row>
    <row r="18" spans="1:11" ht="30.75" customHeight="1">
      <c r="A18" s="45" t="s">
        <v>9</v>
      </c>
      <c r="B18" s="307" t="s">
        <v>34</v>
      </c>
      <c r="C18" s="307"/>
      <c r="D18" s="307"/>
      <c r="E18" s="307"/>
      <c r="F18" s="18" t="s">
        <v>136</v>
      </c>
      <c r="G18" s="18" t="s">
        <v>101</v>
      </c>
      <c r="H18" s="18" t="s">
        <v>134</v>
      </c>
    </row>
    <row r="19" spans="1:11" ht="18.75" customHeight="1">
      <c r="A19" s="36"/>
      <c r="B19" s="294" t="s">
        <v>116</v>
      </c>
      <c r="C19" s="295"/>
      <c r="D19" s="295"/>
      <c r="E19" s="296"/>
      <c r="F19" s="41">
        <v>0</v>
      </c>
      <c r="G19" s="41">
        <v>0</v>
      </c>
      <c r="H19" s="41">
        <v>0</v>
      </c>
    </row>
    <row r="20" spans="1:11" ht="18.75" customHeight="1">
      <c r="A20" s="38">
        <v>8</v>
      </c>
      <c r="B20" s="297" t="s">
        <v>117</v>
      </c>
      <c r="C20" s="298"/>
      <c r="D20" s="298"/>
      <c r="E20" s="299"/>
      <c r="F20" s="42">
        <v>0</v>
      </c>
      <c r="G20" s="42">
        <v>0</v>
      </c>
      <c r="H20" s="42">
        <v>0</v>
      </c>
    </row>
    <row r="21" spans="1:11" ht="18.75" customHeight="1">
      <c r="A21" s="38"/>
      <c r="B21" s="294" t="s">
        <v>118</v>
      </c>
      <c r="C21" s="295"/>
      <c r="D21" s="295"/>
      <c r="E21" s="296"/>
      <c r="F21" s="44">
        <v>0</v>
      </c>
      <c r="G21" s="42">
        <v>0</v>
      </c>
      <c r="H21" s="42">
        <v>0</v>
      </c>
    </row>
    <row r="22" spans="1:11" ht="18.75" customHeight="1">
      <c r="A22" s="43"/>
      <c r="B22" s="297" t="s">
        <v>21</v>
      </c>
      <c r="C22" s="298"/>
      <c r="D22" s="298"/>
      <c r="E22" s="299"/>
      <c r="F22" s="44">
        <v>0</v>
      </c>
      <c r="G22" s="42">
        <v>0</v>
      </c>
      <c r="H22" s="42">
        <v>0</v>
      </c>
    </row>
    <row r="23" spans="1:11" ht="18.75" customHeight="1">
      <c r="A23" s="64" t="s">
        <v>44</v>
      </c>
      <c r="B23" s="303" t="s">
        <v>109</v>
      </c>
      <c r="C23" s="304"/>
      <c r="D23" s="304"/>
      <c r="E23" s="305"/>
      <c r="F23" s="44">
        <v>0</v>
      </c>
      <c r="G23" s="42">
        <v>0</v>
      </c>
      <c r="H23" s="42">
        <v>0</v>
      </c>
    </row>
    <row r="24" spans="1:11" ht="18.75" customHeight="1">
      <c r="A24" s="64" t="s">
        <v>141</v>
      </c>
      <c r="B24" s="303" t="s">
        <v>140</v>
      </c>
      <c r="C24" s="304"/>
      <c r="D24" s="304"/>
      <c r="E24" s="305"/>
      <c r="F24" s="44">
        <v>0</v>
      </c>
      <c r="G24" s="42">
        <v>0</v>
      </c>
      <c r="H24" s="42">
        <v>0</v>
      </c>
    </row>
    <row r="25" spans="1:11" ht="18.75" customHeight="1">
      <c r="A25" s="64" t="s">
        <v>142</v>
      </c>
      <c r="B25" s="303" t="s">
        <v>143</v>
      </c>
      <c r="C25" s="304"/>
      <c r="D25" s="304"/>
      <c r="E25" s="305"/>
      <c r="F25" s="44">
        <v>0</v>
      </c>
      <c r="G25" s="42">
        <v>0</v>
      </c>
      <c r="H25" s="42">
        <v>0</v>
      </c>
    </row>
    <row r="26" spans="1:11" ht="18.75" customHeight="1">
      <c r="A26" s="64" t="s">
        <v>144</v>
      </c>
      <c r="B26" s="303" t="s">
        <v>112</v>
      </c>
      <c r="C26" s="304"/>
      <c r="D26" s="304"/>
      <c r="E26" s="305"/>
      <c r="F26" s="44">
        <v>0</v>
      </c>
      <c r="G26" s="42">
        <v>0</v>
      </c>
      <c r="H26" s="42">
        <v>0</v>
      </c>
    </row>
    <row r="27" spans="1:11" ht="18.75" customHeight="1">
      <c r="A27" s="64" t="s">
        <v>145</v>
      </c>
      <c r="B27" s="303" t="s">
        <v>146</v>
      </c>
      <c r="C27" s="304"/>
      <c r="D27" s="304"/>
      <c r="E27" s="305"/>
      <c r="F27" s="44">
        <v>0</v>
      </c>
      <c r="G27" s="42">
        <v>0</v>
      </c>
      <c r="H27" s="42">
        <v>0</v>
      </c>
    </row>
    <row r="28" spans="1:11" ht="18.75" customHeight="1">
      <c r="A28" s="64" t="s">
        <v>147</v>
      </c>
      <c r="B28" s="303" t="s">
        <v>148</v>
      </c>
      <c r="C28" s="304"/>
      <c r="D28" s="304"/>
      <c r="E28" s="305"/>
      <c r="F28" s="44">
        <v>0</v>
      </c>
      <c r="G28" s="42">
        <v>0</v>
      </c>
      <c r="H28" s="42">
        <v>0</v>
      </c>
    </row>
    <row r="29" spans="1:11" ht="18.75" customHeight="1">
      <c r="A29" s="64" t="s">
        <v>149</v>
      </c>
      <c r="B29" s="303" t="s">
        <v>150</v>
      </c>
      <c r="C29" s="304"/>
      <c r="D29" s="304"/>
      <c r="E29" s="305"/>
      <c r="F29" s="44">
        <v>0</v>
      </c>
      <c r="G29" s="42">
        <v>0</v>
      </c>
      <c r="H29" s="42">
        <v>0</v>
      </c>
    </row>
    <row r="30" spans="1:11">
      <c r="A30" s="46"/>
      <c r="B30" s="47"/>
      <c r="C30" s="47"/>
      <c r="D30" s="47"/>
      <c r="E30" s="47"/>
      <c r="F30" s="48"/>
      <c r="G30" s="48"/>
      <c r="H30" s="48"/>
    </row>
    <row r="31" spans="1:11" ht="21" customHeight="1">
      <c r="A31" s="289" t="s">
        <v>64</v>
      </c>
      <c r="B31" s="289"/>
      <c r="C31" s="289"/>
      <c r="D31" s="289"/>
      <c r="E31" s="289"/>
      <c r="F31" s="289"/>
      <c r="G31" s="289"/>
      <c r="H31" s="289"/>
      <c r="I31" s="4"/>
      <c r="J31" s="4"/>
      <c r="K31" s="4"/>
    </row>
    <row r="32" spans="1:11" ht="13.5" customHeight="1">
      <c r="A32" s="275" t="s">
        <v>274</v>
      </c>
      <c r="B32" s="275"/>
      <c r="C32" s="275"/>
      <c r="D32" s="275"/>
      <c r="E32" s="275"/>
      <c r="F32" s="275"/>
      <c r="G32" s="275"/>
      <c r="H32" s="275"/>
    </row>
    <row r="33" spans="1:18" ht="21" customHeight="1">
      <c r="A33" s="275"/>
      <c r="B33" s="275"/>
      <c r="C33" s="275"/>
      <c r="D33" s="275"/>
      <c r="E33" s="275"/>
      <c r="F33" s="275"/>
      <c r="G33" s="275"/>
      <c r="H33" s="275"/>
    </row>
    <row r="34" spans="1:18" ht="18" customHeight="1">
      <c r="A34" s="3"/>
      <c r="B34" s="3"/>
      <c r="C34" s="3"/>
      <c r="D34" s="3"/>
      <c r="E34" s="3"/>
      <c r="F34" s="3"/>
      <c r="G34" s="3"/>
    </row>
    <row r="35" spans="1:18" ht="18" customHeight="1">
      <c r="A35" s="290" t="s">
        <v>33</v>
      </c>
      <c r="B35" s="290"/>
      <c r="C35" s="290"/>
      <c r="D35" s="290"/>
      <c r="E35" s="290"/>
      <c r="F35" s="290"/>
      <c r="G35" s="290"/>
      <c r="H35" s="290"/>
      <c r="I35" s="306"/>
      <c r="J35" s="306"/>
      <c r="K35" s="306"/>
      <c r="L35" s="306"/>
      <c r="M35" s="306"/>
      <c r="N35" s="306"/>
      <c r="O35" s="306"/>
      <c r="P35" s="306"/>
      <c r="Q35" s="306"/>
      <c r="R35" s="306"/>
    </row>
    <row r="37" spans="1:18" ht="38.25" customHeight="1">
      <c r="A37" s="281" t="s">
        <v>65</v>
      </c>
      <c r="B37" s="282"/>
      <c r="C37" s="282"/>
      <c r="D37" s="282"/>
      <c r="E37" s="283"/>
      <c r="F37" s="18" t="s">
        <v>136</v>
      </c>
      <c r="G37" s="18" t="s">
        <v>101</v>
      </c>
      <c r="H37" s="18" t="s">
        <v>134</v>
      </c>
    </row>
    <row r="38" spans="1:18" ht="34.5" customHeight="1">
      <c r="A38" s="284" t="s">
        <v>121</v>
      </c>
      <c r="B38" s="285"/>
      <c r="C38" s="285"/>
      <c r="D38" s="285"/>
      <c r="E38" s="286"/>
      <c r="F38" s="15">
        <f t="shared" ref="F38:H39" si="0">F39</f>
        <v>13000</v>
      </c>
      <c r="G38" s="149">
        <f t="shared" si="0"/>
        <v>25787</v>
      </c>
      <c r="H38" s="149">
        <f t="shared" si="0"/>
        <v>67737</v>
      </c>
    </row>
    <row r="39" spans="1:18">
      <c r="A39" s="21">
        <v>9</v>
      </c>
      <c r="B39" s="22"/>
      <c r="C39" s="23" t="s">
        <v>96</v>
      </c>
      <c r="D39" s="17"/>
      <c r="E39" s="17"/>
      <c r="F39" s="16">
        <f t="shared" si="0"/>
        <v>13000</v>
      </c>
      <c r="G39" s="152">
        <f t="shared" si="0"/>
        <v>25787</v>
      </c>
      <c r="H39" s="152">
        <f t="shared" si="0"/>
        <v>67737</v>
      </c>
    </row>
    <row r="40" spans="1:18">
      <c r="A40" s="21">
        <v>92</v>
      </c>
      <c r="B40" s="22"/>
      <c r="C40" s="24" t="s">
        <v>97</v>
      </c>
      <c r="D40" s="17"/>
      <c r="E40" s="17"/>
      <c r="F40" s="16">
        <f>F41</f>
        <v>13000</v>
      </c>
      <c r="G40" s="152">
        <f>G41-G45</f>
        <v>25787</v>
      </c>
      <c r="H40" s="152">
        <f>H41-H45</f>
        <v>67737</v>
      </c>
    </row>
    <row r="41" spans="1:18">
      <c r="A41" s="49">
        <v>9221</v>
      </c>
      <c r="B41" s="50"/>
      <c r="C41" s="17" t="s">
        <v>98</v>
      </c>
      <c r="D41" s="17"/>
      <c r="E41" s="17"/>
      <c r="F41" s="51">
        <f>F42+F44+F43</f>
        <v>13000</v>
      </c>
      <c r="G41" s="204">
        <f>G42+G44+G43</f>
        <v>25787</v>
      </c>
      <c r="H41" s="204">
        <f>H42+H43+H44</f>
        <v>67737</v>
      </c>
    </row>
    <row r="42" spans="1:18">
      <c r="A42" s="21"/>
      <c r="B42" s="25" t="s">
        <v>40</v>
      </c>
      <c r="C42" s="278" t="s">
        <v>154</v>
      </c>
      <c r="D42" s="279"/>
      <c r="E42" s="280"/>
      <c r="F42" s="16">
        <v>10000</v>
      </c>
      <c r="G42" s="234">
        <v>-3454</v>
      </c>
      <c r="H42" s="152">
        <f>G42+F42+H43</f>
        <v>35496</v>
      </c>
    </row>
    <row r="43" spans="1:18">
      <c r="A43" s="21"/>
      <c r="B43" s="25" t="s">
        <v>217</v>
      </c>
      <c r="C43" s="231" t="s">
        <v>218</v>
      </c>
      <c r="D43" s="232"/>
      <c r="E43" s="233"/>
      <c r="F43" s="16">
        <v>0</v>
      </c>
      <c r="G43" s="234">
        <v>28950</v>
      </c>
      <c r="H43" s="152">
        <f>F43+G43</f>
        <v>28950</v>
      </c>
    </row>
    <row r="44" spans="1:18">
      <c r="A44" s="21"/>
      <c r="B44" s="25" t="s">
        <v>152</v>
      </c>
      <c r="C44" s="278" t="s">
        <v>155</v>
      </c>
      <c r="D44" s="279"/>
      <c r="E44" s="280"/>
      <c r="F44" s="16">
        <v>3000</v>
      </c>
      <c r="G44" s="234">
        <v>291</v>
      </c>
      <c r="H44" s="152">
        <f>G44+F44</f>
        <v>3291</v>
      </c>
    </row>
    <row r="45" spans="1:18">
      <c r="A45" s="52">
        <v>9222</v>
      </c>
      <c r="B45" s="65"/>
      <c r="C45" s="53" t="s">
        <v>99</v>
      </c>
      <c r="D45" s="17"/>
      <c r="E45" s="17"/>
      <c r="F45" s="51">
        <v>0</v>
      </c>
      <c r="G45" s="204">
        <v>0</v>
      </c>
      <c r="H45" s="204">
        <v>0</v>
      </c>
    </row>
    <row r="46" spans="1:18" ht="31.5" customHeight="1">
      <c r="A46" s="287" t="s">
        <v>102</v>
      </c>
      <c r="B46" s="288"/>
      <c r="C46" s="288"/>
      <c r="D46" s="288"/>
      <c r="E46" s="288"/>
      <c r="F46" s="14">
        <f>F38</f>
        <v>13000</v>
      </c>
      <c r="G46" s="130">
        <f>G39</f>
        <v>25787</v>
      </c>
      <c r="H46" s="130">
        <f>H39</f>
        <v>67737</v>
      </c>
    </row>
    <row r="47" spans="1:18">
      <c r="A47" s="29"/>
      <c r="B47" s="26"/>
      <c r="C47" s="26"/>
      <c r="D47" s="26"/>
      <c r="E47" s="26"/>
      <c r="F47" s="26"/>
      <c r="G47" s="27"/>
      <c r="H47" s="27"/>
    </row>
  </sheetData>
  <mergeCells count="33">
    <mergeCell ref="I6:J6"/>
    <mergeCell ref="I35:R35"/>
    <mergeCell ref="A35:H35"/>
    <mergeCell ref="A32:H33"/>
    <mergeCell ref="B27:E27"/>
    <mergeCell ref="B28:E28"/>
    <mergeCell ref="B29:E29"/>
    <mergeCell ref="B18:E18"/>
    <mergeCell ref="B19:E19"/>
    <mergeCell ref="B20:E20"/>
    <mergeCell ref="B21:E21"/>
    <mergeCell ref="B22:E22"/>
    <mergeCell ref="B23:E23"/>
    <mergeCell ref="B24:E24"/>
    <mergeCell ref="B25:E25"/>
    <mergeCell ref="A2:H2"/>
    <mergeCell ref="A31:H31"/>
    <mergeCell ref="A3:H4"/>
    <mergeCell ref="A6:H6"/>
    <mergeCell ref="C8:E8"/>
    <mergeCell ref="C9:E9"/>
    <mergeCell ref="C10:E10"/>
    <mergeCell ref="C11:E11"/>
    <mergeCell ref="C12:E12"/>
    <mergeCell ref="C13:E13"/>
    <mergeCell ref="C14:E14"/>
    <mergeCell ref="A16:H16"/>
    <mergeCell ref="B26:E26"/>
    <mergeCell ref="C42:E42"/>
    <mergeCell ref="C44:E44"/>
    <mergeCell ref="A37:E37"/>
    <mergeCell ref="A38:E38"/>
    <mergeCell ref="A46:E46"/>
  </mergeCells>
  <pageMargins left="0.7" right="0.7" top="0.75" bottom="0.75" header="0.3" footer="0.3"/>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24"/>
  <sheetViews>
    <sheetView topLeftCell="A35" workbookViewId="0">
      <selection activeCell="G24" sqref="G24"/>
    </sheetView>
  </sheetViews>
  <sheetFormatPr defaultColWidth="8.85546875" defaultRowHeight="15"/>
  <cols>
    <col min="1" max="1" width="7.42578125" bestFit="1" customWidth="1"/>
    <col min="2" max="2" width="8.42578125" customWidth="1"/>
    <col min="3" max="3" width="4.28515625" customWidth="1"/>
    <col min="4" max="4" width="30" customWidth="1"/>
    <col min="5" max="7" width="15" customWidth="1"/>
  </cols>
  <sheetData>
    <row r="2" spans="1:7" ht="15.75">
      <c r="A2" s="319" t="s">
        <v>22</v>
      </c>
      <c r="B2" s="319"/>
      <c r="C2" s="319"/>
      <c r="D2" s="319"/>
      <c r="E2" s="319"/>
    </row>
    <row r="3" spans="1:7" ht="15.75" customHeight="1">
      <c r="A3" s="289" t="s">
        <v>67</v>
      </c>
      <c r="B3" s="289"/>
      <c r="C3" s="289"/>
      <c r="D3" s="289"/>
      <c r="E3" s="289"/>
    </row>
    <row r="4" spans="1:7" ht="49.5" customHeight="1">
      <c r="A4" s="306" t="s">
        <v>275</v>
      </c>
      <c r="B4" s="306"/>
      <c r="C4" s="306"/>
      <c r="D4" s="306"/>
      <c r="E4" s="306"/>
      <c r="F4" s="306"/>
      <c r="G4" s="306"/>
    </row>
    <row r="5" spans="1:7" ht="13.5" customHeight="1">
      <c r="A5" s="320"/>
      <c r="B5" s="320"/>
      <c r="C5" s="320"/>
      <c r="D5" s="320"/>
      <c r="E5" s="320"/>
    </row>
    <row r="6" spans="1:7">
      <c r="A6" s="10"/>
      <c r="B6" s="10"/>
      <c r="C6" s="10"/>
      <c r="D6" s="10"/>
      <c r="E6" s="30"/>
    </row>
    <row r="8" spans="1:7" ht="15.75">
      <c r="B8" s="2"/>
      <c r="C8" s="2"/>
      <c r="D8" s="2"/>
    </row>
    <row r="9" spans="1:7" ht="30">
      <c r="A9" s="308" t="s">
        <v>24</v>
      </c>
      <c r="B9" s="308"/>
      <c r="C9" s="309"/>
      <c r="D9" s="66" t="s">
        <v>25</v>
      </c>
      <c r="E9" s="18" t="s">
        <v>136</v>
      </c>
      <c r="F9" s="18" t="s">
        <v>101</v>
      </c>
      <c r="G9" s="18" t="s">
        <v>134</v>
      </c>
    </row>
    <row r="10" spans="1:7" ht="30">
      <c r="A10" s="310" t="s">
        <v>156</v>
      </c>
      <c r="B10" s="311"/>
      <c r="C10" s="312"/>
      <c r="D10" s="67" t="s">
        <v>157</v>
      </c>
      <c r="E10" s="68">
        <f t="shared" ref="E10:G11" si="0">E11</f>
        <v>5141655</v>
      </c>
      <c r="F10" s="68">
        <f t="shared" si="0"/>
        <v>97073</v>
      </c>
      <c r="G10" s="68">
        <f t="shared" si="0"/>
        <v>5238728</v>
      </c>
    </row>
    <row r="11" spans="1:7">
      <c r="A11" s="310" t="s">
        <v>158</v>
      </c>
      <c r="B11" s="311"/>
      <c r="C11" s="312"/>
      <c r="D11" s="67" t="s">
        <v>159</v>
      </c>
      <c r="E11" s="68">
        <f t="shared" si="0"/>
        <v>5141655</v>
      </c>
      <c r="F11" s="68">
        <f t="shared" si="0"/>
        <v>97073</v>
      </c>
      <c r="G11" s="68">
        <f t="shared" si="0"/>
        <v>5238728</v>
      </c>
    </row>
    <row r="12" spans="1:7">
      <c r="A12" s="313">
        <v>46149</v>
      </c>
      <c r="B12" s="314"/>
      <c r="C12" s="315"/>
      <c r="D12" s="69" t="s">
        <v>160</v>
      </c>
      <c r="E12" s="70">
        <f t="shared" ref="E12:G12" si="1">SUM(E13:E22)</f>
        <v>5141655</v>
      </c>
      <c r="F12" s="70">
        <f t="shared" si="1"/>
        <v>97073</v>
      </c>
      <c r="G12" s="70">
        <f t="shared" si="1"/>
        <v>5238728</v>
      </c>
    </row>
    <row r="13" spans="1:7">
      <c r="A13" s="316" t="s">
        <v>161</v>
      </c>
      <c r="B13" s="317"/>
      <c r="C13" s="318"/>
      <c r="D13" s="71" t="s">
        <v>162</v>
      </c>
      <c r="E13" s="72">
        <f>E25+E64+E105+E107</f>
        <v>4340800</v>
      </c>
      <c r="F13" s="72">
        <f>F25+F64+F107</f>
        <v>6000</v>
      </c>
      <c r="G13" s="72">
        <f>E13+F13</f>
        <v>4346800</v>
      </c>
    </row>
    <row r="14" spans="1:7">
      <c r="A14" s="316" t="s">
        <v>163</v>
      </c>
      <c r="B14" s="317"/>
      <c r="C14" s="318"/>
      <c r="D14" s="71" t="s">
        <v>164</v>
      </c>
      <c r="E14" s="72">
        <f t="shared" ref="E14" si="2">E29</f>
        <v>11301</v>
      </c>
      <c r="F14" s="72">
        <f>F29</f>
        <v>2840</v>
      </c>
      <c r="G14" s="72">
        <f t="shared" ref="G14:G22" si="3">E14+F14</f>
        <v>14141</v>
      </c>
    </row>
    <row r="15" spans="1:7">
      <c r="A15" s="316" t="s">
        <v>165</v>
      </c>
      <c r="B15" s="317"/>
      <c r="C15" s="318"/>
      <c r="D15" s="71" t="s">
        <v>166</v>
      </c>
      <c r="E15" s="72">
        <f>E32+E55+E60+E82+E87+E92+E110</f>
        <v>557000</v>
      </c>
      <c r="F15" s="72">
        <f>F32+F55+F60+F82+F87+F92+F97+F102+F110</f>
        <v>3200</v>
      </c>
      <c r="G15" s="72">
        <f t="shared" si="3"/>
        <v>560200</v>
      </c>
    </row>
    <row r="16" spans="1:7" ht="30">
      <c r="A16" s="316" t="s">
        <v>167</v>
      </c>
      <c r="B16" s="317"/>
      <c r="C16" s="318"/>
      <c r="D16" s="71" t="s">
        <v>168</v>
      </c>
      <c r="E16" s="72">
        <f t="shared" ref="E16" si="4">E36</f>
        <v>10000</v>
      </c>
      <c r="F16" s="72">
        <f>F36</f>
        <v>-3454</v>
      </c>
      <c r="G16" s="72">
        <f t="shared" si="3"/>
        <v>6546</v>
      </c>
    </row>
    <row r="17" spans="1:10">
      <c r="A17" s="316" t="s">
        <v>169</v>
      </c>
      <c r="B17" s="317"/>
      <c r="C17" s="318"/>
      <c r="D17" s="71" t="s">
        <v>170</v>
      </c>
      <c r="E17" s="72">
        <f>E39+E113</f>
        <v>182500</v>
      </c>
      <c r="F17" s="72">
        <v>17500</v>
      </c>
      <c r="G17" s="72">
        <f t="shared" si="3"/>
        <v>200000</v>
      </c>
    </row>
    <row r="18" spans="1:10">
      <c r="A18" s="316" t="s">
        <v>223</v>
      </c>
      <c r="B18" s="317"/>
      <c r="C18" s="318"/>
      <c r="D18" s="71" t="s">
        <v>224</v>
      </c>
      <c r="E18" s="72">
        <v>0</v>
      </c>
      <c r="F18" s="72">
        <v>28950</v>
      </c>
      <c r="G18" s="72">
        <f t="shared" si="3"/>
        <v>28950</v>
      </c>
    </row>
    <row r="19" spans="1:10">
      <c r="A19" s="316" t="s">
        <v>171</v>
      </c>
      <c r="B19" s="317"/>
      <c r="C19" s="318"/>
      <c r="D19" s="71" t="s">
        <v>172</v>
      </c>
      <c r="E19" s="72">
        <f>E45+E67</f>
        <v>32327</v>
      </c>
      <c r="F19" s="72">
        <f>F45+F67+F76</f>
        <v>1173</v>
      </c>
      <c r="G19" s="72">
        <f t="shared" si="3"/>
        <v>33500</v>
      </c>
    </row>
    <row r="20" spans="1:10">
      <c r="A20" s="316" t="s">
        <v>173</v>
      </c>
      <c r="B20" s="317"/>
      <c r="C20" s="318"/>
      <c r="D20" s="71" t="s">
        <v>174</v>
      </c>
      <c r="E20" s="72">
        <f t="shared" ref="E20" si="5">E72</f>
        <v>3000</v>
      </c>
      <c r="F20" s="72">
        <f>F72</f>
        <v>291</v>
      </c>
      <c r="G20" s="72">
        <f t="shared" si="3"/>
        <v>3291</v>
      </c>
    </row>
    <row r="21" spans="1:10">
      <c r="A21" s="316" t="s">
        <v>175</v>
      </c>
      <c r="B21" s="317"/>
      <c r="C21" s="318"/>
      <c r="D21" s="71" t="s">
        <v>176</v>
      </c>
      <c r="E21" s="72">
        <f>E48+E119</f>
        <v>3400</v>
      </c>
      <c r="F21" s="72">
        <f>F48+F119</f>
        <v>6900</v>
      </c>
      <c r="G21" s="72">
        <f t="shared" si="3"/>
        <v>10300</v>
      </c>
    </row>
    <row r="22" spans="1:10" ht="30">
      <c r="A22" s="316" t="s">
        <v>177</v>
      </c>
      <c r="B22" s="317"/>
      <c r="C22" s="318"/>
      <c r="D22" s="71" t="s">
        <v>178</v>
      </c>
      <c r="E22" s="72">
        <f>E51+E122</f>
        <v>1327</v>
      </c>
      <c r="F22" s="72">
        <f>F51+F122</f>
        <v>33673</v>
      </c>
      <c r="G22" s="72">
        <f t="shared" si="3"/>
        <v>35000</v>
      </c>
      <c r="J22" s="237"/>
    </row>
    <row r="23" spans="1:10" ht="30">
      <c r="A23" s="313" t="s">
        <v>46</v>
      </c>
      <c r="B23" s="314"/>
      <c r="C23" s="315"/>
      <c r="D23" s="69" t="s">
        <v>47</v>
      </c>
      <c r="E23" s="70">
        <f>E24+E54+E59+E104+E63+E81+E86+E91+E75+E106</f>
        <v>5141655</v>
      </c>
      <c r="F23" s="70">
        <f>F24+F54+F59+F104+F63+F81+F86+F91+F75+F106+F96</f>
        <v>97073</v>
      </c>
      <c r="G23" s="70">
        <f>G24+G54+G59+G63+G75+G81+G86+G91+G96+G101+G106</f>
        <v>5238728</v>
      </c>
    </row>
    <row r="24" spans="1:10" ht="30">
      <c r="A24" s="321" t="s">
        <v>179</v>
      </c>
      <c r="B24" s="322"/>
      <c r="C24" s="323"/>
      <c r="D24" s="73" t="s">
        <v>48</v>
      </c>
      <c r="E24" s="74">
        <f>E25+E29+E32+E48+E51+E39+E45+E36</f>
        <v>5030245</v>
      </c>
      <c r="F24" s="74">
        <f>F25+F29+F32+F48+F51+F39+F45+F42+F36</f>
        <v>46152</v>
      </c>
      <c r="G24" s="74">
        <f>G25+G29+G32+G48+G51+G39+G45+G42+G36</f>
        <v>5076397</v>
      </c>
    </row>
    <row r="25" spans="1:10">
      <c r="A25" s="327" t="s">
        <v>49</v>
      </c>
      <c r="B25" s="328"/>
      <c r="C25" s="329"/>
      <c r="D25" s="71" t="s">
        <v>162</v>
      </c>
      <c r="E25" s="72">
        <f>E26</f>
        <v>4330500</v>
      </c>
      <c r="F25" s="72">
        <f t="shared" ref="F25:G25" si="6">F26</f>
        <v>6000</v>
      </c>
      <c r="G25" s="72">
        <f t="shared" si="6"/>
        <v>4336500</v>
      </c>
    </row>
    <row r="26" spans="1:10">
      <c r="A26" s="324">
        <v>3</v>
      </c>
      <c r="B26" s="325"/>
      <c r="C26" s="326"/>
      <c r="D26" s="75" t="s">
        <v>14</v>
      </c>
      <c r="E26" s="76">
        <f>SUM(E27+E28)</f>
        <v>4330500</v>
      </c>
      <c r="F26" s="76">
        <f t="shared" ref="F26" si="7">SUM(F27+F28)</f>
        <v>6000</v>
      </c>
      <c r="G26" s="76">
        <f>SUM(G27+G28)</f>
        <v>4336500</v>
      </c>
    </row>
    <row r="27" spans="1:10">
      <c r="A27" s="77"/>
      <c r="B27" s="330">
        <v>31</v>
      </c>
      <c r="C27" s="331"/>
      <c r="D27" s="79" t="s">
        <v>15</v>
      </c>
      <c r="E27" s="81">
        <f>4636500-348500-25000</f>
        <v>4263000</v>
      </c>
      <c r="F27" s="80">
        <v>-41000</v>
      </c>
      <c r="G27" s="80">
        <f>E27+F27</f>
        <v>4222000</v>
      </c>
    </row>
    <row r="28" spans="1:10">
      <c r="A28" s="77"/>
      <c r="B28" s="330">
        <v>32</v>
      </c>
      <c r="C28" s="331"/>
      <c r="D28" s="79" t="s">
        <v>26</v>
      </c>
      <c r="E28" s="81">
        <v>67500</v>
      </c>
      <c r="F28" s="80">
        <v>47000</v>
      </c>
      <c r="G28" s="80">
        <f>E28+F28</f>
        <v>114500</v>
      </c>
    </row>
    <row r="29" spans="1:10">
      <c r="A29" s="316" t="s">
        <v>180</v>
      </c>
      <c r="B29" s="317"/>
      <c r="C29" s="318"/>
      <c r="D29" s="71" t="s">
        <v>164</v>
      </c>
      <c r="E29" s="82">
        <f t="shared" ref="E29:G30" si="8">E30</f>
        <v>11301</v>
      </c>
      <c r="F29" s="82">
        <f t="shared" si="8"/>
        <v>2840</v>
      </c>
      <c r="G29" s="82">
        <f t="shared" si="8"/>
        <v>14141</v>
      </c>
    </row>
    <row r="30" spans="1:10">
      <c r="A30" s="324">
        <v>3</v>
      </c>
      <c r="B30" s="325"/>
      <c r="C30" s="326"/>
      <c r="D30" s="75" t="s">
        <v>14</v>
      </c>
      <c r="E30" s="76">
        <f t="shared" si="8"/>
        <v>11301</v>
      </c>
      <c r="F30" s="76">
        <f t="shared" si="8"/>
        <v>2840</v>
      </c>
      <c r="G30" s="76">
        <f t="shared" si="8"/>
        <v>14141</v>
      </c>
    </row>
    <row r="31" spans="1:10">
      <c r="A31" s="77"/>
      <c r="B31" s="78">
        <v>32</v>
      </c>
      <c r="C31" s="83"/>
      <c r="D31" s="79" t="s">
        <v>26</v>
      </c>
      <c r="E31" s="81">
        <v>11301</v>
      </c>
      <c r="F31" s="80">
        <v>2840</v>
      </c>
      <c r="G31" s="80">
        <f>E31+F31</f>
        <v>14141</v>
      </c>
    </row>
    <row r="32" spans="1:10">
      <c r="A32" s="316" t="s">
        <v>181</v>
      </c>
      <c r="B32" s="317"/>
      <c r="C32" s="318"/>
      <c r="D32" s="71" t="s">
        <v>166</v>
      </c>
      <c r="E32" s="72">
        <f>E33</f>
        <v>509890</v>
      </c>
      <c r="F32" s="72">
        <f t="shared" ref="F32:G32" si="9">F33</f>
        <v>-8130</v>
      </c>
      <c r="G32" s="72">
        <f t="shared" si="9"/>
        <v>501760</v>
      </c>
    </row>
    <row r="33" spans="1:7">
      <c r="A33" s="324">
        <v>3</v>
      </c>
      <c r="B33" s="325"/>
      <c r="C33" s="326"/>
      <c r="D33" s="75" t="s">
        <v>14</v>
      </c>
      <c r="E33" s="76">
        <f>E34+E35</f>
        <v>509890</v>
      </c>
      <c r="F33" s="76">
        <f>F34+F35</f>
        <v>-8130</v>
      </c>
      <c r="G33" s="76">
        <f>G34+G35</f>
        <v>501760</v>
      </c>
    </row>
    <row r="34" spans="1:7">
      <c r="A34" s="77"/>
      <c r="B34" s="78">
        <v>32</v>
      </c>
      <c r="C34" s="83"/>
      <c r="D34" s="79" t="s">
        <v>26</v>
      </c>
      <c r="E34" s="81">
        <f>506840</f>
        <v>506840</v>
      </c>
      <c r="F34" s="80">
        <v>-8630</v>
      </c>
      <c r="G34" s="80">
        <f>F34+E34</f>
        <v>498210</v>
      </c>
    </row>
    <row r="35" spans="1:7">
      <c r="A35" s="77"/>
      <c r="B35" s="78">
        <v>34</v>
      </c>
      <c r="C35" s="83"/>
      <c r="D35" s="79" t="s">
        <v>45</v>
      </c>
      <c r="E35" s="81">
        <v>3050</v>
      </c>
      <c r="F35" s="80">
        <v>500</v>
      </c>
      <c r="G35" s="80">
        <f>F35+E35</f>
        <v>3550</v>
      </c>
    </row>
    <row r="36" spans="1:7" ht="30">
      <c r="A36" s="316" t="s">
        <v>56</v>
      </c>
      <c r="B36" s="317"/>
      <c r="C36" s="318"/>
      <c r="D36" s="71" t="s">
        <v>168</v>
      </c>
      <c r="E36" s="72">
        <f>E37</f>
        <v>10000</v>
      </c>
      <c r="F36" s="72">
        <f t="shared" ref="F36:G37" si="10">F37</f>
        <v>-3454</v>
      </c>
      <c r="G36" s="72">
        <f t="shared" si="10"/>
        <v>6546</v>
      </c>
    </row>
    <row r="37" spans="1:7">
      <c r="A37" s="324">
        <v>3</v>
      </c>
      <c r="B37" s="325"/>
      <c r="C37" s="326"/>
      <c r="D37" s="75" t="s">
        <v>14</v>
      </c>
      <c r="E37" s="76">
        <f t="shared" ref="E37" si="11">E38</f>
        <v>10000</v>
      </c>
      <c r="F37" s="76">
        <f t="shared" si="10"/>
        <v>-3454</v>
      </c>
      <c r="G37" s="76">
        <f t="shared" si="10"/>
        <v>6546</v>
      </c>
    </row>
    <row r="38" spans="1:7">
      <c r="A38" s="77"/>
      <c r="B38" s="78">
        <v>32</v>
      </c>
      <c r="C38" s="83"/>
      <c r="D38" s="79" t="s">
        <v>26</v>
      </c>
      <c r="E38" s="81">
        <v>10000</v>
      </c>
      <c r="F38" s="80">
        <v>-3454</v>
      </c>
      <c r="G38" s="80">
        <f>E38+F38</f>
        <v>6546</v>
      </c>
    </row>
    <row r="39" spans="1:7">
      <c r="A39" s="316" t="s">
        <v>182</v>
      </c>
      <c r="B39" s="317"/>
      <c r="C39" s="318"/>
      <c r="D39" s="71" t="s">
        <v>170</v>
      </c>
      <c r="E39" s="72">
        <f t="shared" ref="E39:G43" si="12">E40</f>
        <v>162500</v>
      </c>
      <c r="F39" s="72">
        <f t="shared" si="12"/>
        <v>17500</v>
      </c>
      <c r="G39" s="72">
        <f t="shared" si="12"/>
        <v>180000</v>
      </c>
    </row>
    <row r="40" spans="1:7">
      <c r="A40" s="324">
        <v>3</v>
      </c>
      <c r="B40" s="325"/>
      <c r="C40" s="326"/>
      <c r="D40" s="75" t="s">
        <v>14</v>
      </c>
      <c r="E40" s="76">
        <f t="shared" si="12"/>
        <v>162500</v>
      </c>
      <c r="F40" s="76">
        <f t="shared" si="12"/>
        <v>17500</v>
      </c>
      <c r="G40" s="76">
        <f t="shared" si="12"/>
        <v>180000</v>
      </c>
    </row>
    <row r="41" spans="1:7">
      <c r="A41" s="77"/>
      <c r="B41" s="78">
        <v>32</v>
      </c>
      <c r="C41" s="83"/>
      <c r="D41" s="79" t="s">
        <v>26</v>
      </c>
      <c r="E41" s="80">
        <v>162500</v>
      </c>
      <c r="F41" s="80">
        <v>17500</v>
      </c>
      <c r="G41" s="80">
        <f>F41+E41</f>
        <v>180000</v>
      </c>
    </row>
    <row r="42" spans="1:7" ht="14.45" customHeight="1">
      <c r="A42" s="316" t="s">
        <v>219</v>
      </c>
      <c r="B42" s="317"/>
      <c r="C42" s="318"/>
      <c r="D42" s="71" t="s">
        <v>220</v>
      </c>
      <c r="E42" s="72">
        <v>0</v>
      </c>
      <c r="F42" s="72">
        <f t="shared" si="12"/>
        <v>21950</v>
      </c>
      <c r="G42" s="72">
        <f t="shared" si="12"/>
        <v>21950</v>
      </c>
    </row>
    <row r="43" spans="1:7">
      <c r="A43" s="324">
        <v>3</v>
      </c>
      <c r="B43" s="325"/>
      <c r="C43" s="326"/>
      <c r="D43" s="75" t="s">
        <v>14</v>
      </c>
      <c r="E43" s="76">
        <v>0</v>
      </c>
      <c r="F43" s="76">
        <f t="shared" si="12"/>
        <v>21950</v>
      </c>
      <c r="G43" s="76">
        <f t="shared" si="12"/>
        <v>21950</v>
      </c>
    </row>
    <row r="44" spans="1:7">
      <c r="A44" s="77"/>
      <c r="B44" s="78">
        <v>32</v>
      </c>
      <c r="C44" s="83"/>
      <c r="D44" s="79" t="s">
        <v>26</v>
      </c>
      <c r="E44" s="80">
        <v>0</v>
      </c>
      <c r="F44" s="80">
        <v>21950</v>
      </c>
      <c r="G44" s="80">
        <f>F44+E44</f>
        <v>21950</v>
      </c>
    </row>
    <row r="45" spans="1:7">
      <c r="A45" s="316" t="s">
        <v>183</v>
      </c>
      <c r="B45" s="317"/>
      <c r="C45" s="318"/>
      <c r="D45" s="71" t="s">
        <v>172</v>
      </c>
      <c r="E45" s="72">
        <f t="shared" ref="E45:G46" si="13">E46</f>
        <v>1327</v>
      </c>
      <c r="F45" s="72">
        <f t="shared" si="13"/>
        <v>1173</v>
      </c>
      <c r="G45" s="72">
        <f t="shared" si="13"/>
        <v>2500</v>
      </c>
    </row>
    <row r="46" spans="1:7">
      <c r="A46" s="324">
        <v>3</v>
      </c>
      <c r="B46" s="325"/>
      <c r="C46" s="326"/>
      <c r="D46" s="75" t="s">
        <v>14</v>
      </c>
      <c r="E46" s="76">
        <f t="shared" si="13"/>
        <v>1327</v>
      </c>
      <c r="F46" s="76">
        <f t="shared" si="13"/>
        <v>1173</v>
      </c>
      <c r="G46" s="76">
        <f t="shared" si="13"/>
        <v>2500</v>
      </c>
    </row>
    <row r="47" spans="1:7">
      <c r="A47" s="77"/>
      <c r="B47" s="78">
        <v>32</v>
      </c>
      <c r="C47" s="83"/>
      <c r="D47" s="79" t="s">
        <v>26</v>
      </c>
      <c r="E47" s="81">
        <v>1327</v>
      </c>
      <c r="F47" s="80">
        <v>1173</v>
      </c>
      <c r="G47" s="80">
        <f>E47+F47</f>
        <v>2500</v>
      </c>
    </row>
    <row r="48" spans="1:7">
      <c r="A48" s="316" t="s">
        <v>184</v>
      </c>
      <c r="B48" s="317"/>
      <c r="C48" s="318"/>
      <c r="D48" s="71" t="s">
        <v>176</v>
      </c>
      <c r="E48" s="72">
        <f t="shared" ref="E48:G49" si="14">E49</f>
        <v>3400</v>
      </c>
      <c r="F48" s="72">
        <f t="shared" si="14"/>
        <v>6600</v>
      </c>
      <c r="G48" s="72">
        <f t="shared" si="14"/>
        <v>10000</v>
      </c>
    </row>
    <row r="49" spans="1:7">
      <c r="A49" s="324">
        <v>3</v>
      </c>
      <c r="B49" s="325"/>
      <c r="C49" s="326"/>
      <c r="D49" s="75" t="s">
        <v>14</v>
      </c>
      <c r="E49" s="76">
        <f t="shared" si="14"/>
        <v>3400</v>
      </c>
      <c r="F49" s="76">
        <f t="shared" si="14"/>
        <v>6600</v>
      </c>
      <c r="G49" s="76">
        <f t="shared" si="14"/>
        <v>10000</v>
      </c>
    </row>
    <row r="50" spans="1:7">
      <c r="A50" s="332">
        <v>32</v>
      </c>
      <c r="B50" s="330"/>
      <c r="C50" s="331"/>
      <c r="D50" s="79" t="s">
        <v>26</v>
      </c>
      <c r="E50" s="80">
        <v>3400</v>
      </c>
      <c r="F50" s="80">
        <v>6600</v>
      </c>
      <c r="G50" s="80">
        <f>E50+F50</f>
        <v>10000</v>
      </c>
    </row>
    <row r="51" spans="1:7" ht="30">
      <c r="A51" s="316" t="s">
        <v>185</v>
      </c>
      <c r="B51" s="317"/>
      <c r="C51" s="318"/>
      <c r="D51" s="71" t="s">
        <v>178</v>
      </c>
      <c r="E51" s="72">
        <f t="shared" ref="E51:G52" si="15">E52</f>
        <v>1327</v>
      </c>
      <c r="F51" s="72">
        <f t="shared" si="15"/>
        <v>1673</v>
      </c>
      <c r="G51" s="72">
        <f t="shared" si="15"/>
        <v>3000</v>
      </c>
    </row>
    <row r="52" spans="1:7">
      <c r="A52" s="324">
        <v>3</v>
      </c>
      <c r="B52" s="325"/>
      <c r="C52" s="326"/>
      <c r="D52" s="75" t="s">
        <v>14</v>
      </c>
      <c r="E52" s="76">
        <f t="shared" si="15"/>
        <v>1327</v>
      </c>
      <c r="F52" s="76">
        <f t="shared" si="15"/>
        <v>1673</v>
      </c>
      <c r="G52" s="76">
        <f t="shared" si="15"/>
        <v>3000</v>
      </c>
    </row>
    <row r="53" spans="1:7">
      <c r="A53" s="332">
        <v>32</v>
      </c>
      <c r="B53" s="330"/>
      <c r="C53" s="331"/>
      <c r="D53" s="79" t="s">
        <v>26</v>
      </c>
      <c r="E53" s="80">
        <v>1327</v>
      </c>
      <c r="F53" s="80">
        <v>1673</v>
      </c>
      <c r="G53" s="80">
        <f>E53+F53</f>
        <v>3000</v>
      </c>
    </row>
    <row r="54" spans="1:7">
      <c r="A54" s="333" t="s">
        <v>50</v>
      </c>
      <c r="B54" s="334"/>
      <c r="C54" s="335"/>
      <c r="D54" s="84" t="s">
        <v>51</v>
      </c>
      <c r="E54" s="85">
        <f t="shared" ref="E54:G55" si="16">E55</f>
        <v>17100</v>
      </c>
      <c r="F54" s="85">
        <f t="shared" si="16"/>
        <v>7000</v>
      </c>
      <c r="G54" s="85">
        <f t="shared" si="16"/>
        <v>24100</v>
      </c>
    </row>
    <row r="55" spans="1:7">
      <c r="A55" s="316" t="s">
        <v>181</v>
      </c>
      <c r="B55" s="317"/>
      <c r="C55" s="318"/>
      <c r="D55" s="71" t="s">
        <v>166</v>
      </c>
      <c r="E55" s="72">
        <f t="shared" si="16"/>
        <v>17100</v>
      </c>
      <c r="F55" s="72">
        <f t="shared" si="16"/>
        <v>7000</v>
      </c>
      <c r="G55" s="72">
        <f t="shared" si="16"/>
        <v>24100</v>
      </c>
    </row>
    <row r="56" spans="1:7">
      <c r="A56" s="324">
        <v>3</v>
      </c>
      <c r="B56" s="325"/>
      <c r="C56" s="326"/>
      <c r="D56" s="75" t="s">
        <v>14</v>
      </c>
      <c r="E56" s="76">
        <f>E57+E58</f>
        <v>17100</v>
      </c>
      <c r="F56" s="76">
        <f t="shared" ref="F56:G56" si="17">F57+F58</f>
        <v>7000</v>
      </c>
      <c r="G56" s="76">
        <f t="shared" si="17"/>
        <v>24100</v>
      </c>
    </row>
    <row r="57" spans="1:7">
      <c r="A57" s="332">
        <v>31</v>
      </c>
      <c r="B57" s="330"/>
      <c r="C57" s="331"/>
      <c r="D57" s="79" t="s">
        <v>15</v>
      </c>
      <c r="E57" s="80">
        <v>14000</v>
      </c>
      <c r="F57" s="80">
        <v>7000</v>
      </c>
      <c r="G57" s="80">
        <f>E57+F57</f>
        <v>21000</v>
      </c>
    </row>
    <row r="58" spans="1:7">
      <c r="A58" s="332">
        <v>32</v>
      </c>
      <c r="B58" s="330"/>
      <c r="C58" s="331"/>
      <c r="D58" s="79" t="s">
        <v>26</v>
      </c>
      <c r="E58" s="80">
        <v>3100</v>
      </c>
      <c r="F58" s="80">
        <v>0</v>
      </c>
      <c r="G58" s="80">
        <f>E58+F58</f>
        <v>3100</v>
      </c>
    </row>
    <row r="59" spans="1:7">
      <c r="A59" s="333" t="s">
        <v>52</v>
      </c>
      <c r="B59" s="334"/>
      <c r="C59" s="335"/>
      <c r="D59" s="84" t="s">
        <v>53</v>
      </c>
      <c r="E59" s="74">
        <f t="shared" ref="E59:G61" si="18">E60</f>
        <v>8000</v>
      </c>
      <c r="F59" s="74">
        <f t="shared" si="18"/>
        <v>-1100</v>
      </c>
      <c r="G59" s="74">
        <f t="shared" si="18"/>
        <v>6900</v>
      </c>
    </row>
    <row r="60" spans="1:7">
      <c r="A60" s="316" t="s">
        <v>181</v>
      </c>
      <c r="B60" s="317"/>
      <c r="C60" s="318"/>
      <c r="D60" s="71" t="s">
        <v>166</v>
      </c>
      <c r="E60" s="72">
        <f t="shared" si="18"/>
        <v>8000</v>
      </c>
      <c r="F60" s="72">
        <f t="shared" si="18"/>
        <v>-1100</v>
      </c>
      <c r="G60" s="72">
        <f t="shared" si="18"/>
        <v>6900</v>
      </c>
    </row>
    <row r="61" spans="1:7">
      <c r="A61" s="336">
        <v>3</v>
      </c>
      <c r="B61" s="337"/>
      <c r="C61" s="338"/>
      <c r="D61" s="75" t="s">
        <v>14</v>
      </c>
      <c r="E61" s="86">
        <f t="shared" si="18"/>
        <v>8000</v>
      </c>
      <c r="F61" s="86">
        <f t="shared" si="18"/>
        <v>-1100</v>
      </c>
      <c r="G61" s="86">
        <f t="shared" si="18"/>
        <v>6900</v>
      </c>
    </row>
    <row r="62" spans="1:7">
      <c r="A62" s="332">
        <v>31</v>
      </c>
      <c r="B62" s="330"/>
      <c r="C62" s="331"/>
      <c r="D62" s="79" t="s">
        <v>15</v>
      </c>
      <c r="E62" s="80">
        <v>8000</v>
      </c>
      <c r="F62" s="80">
        <v>-1100</v>
      </c>
      <c r="G62" s="80">
        <f>E62+F62</f>
        <v>6900</v>
      </c>
    </row>
    <row r="63" spans="1:7" ht="30">
      <c r="A63" s="333" t="s">
        <v>186</v>
      </c>
      <c r="B63" s="334"/>
      <c r="C63" s="335"/>
      <c r="D63" s="84" t="s">
        <v>55</v>
      </c>
      <c r="E63" s="85">
        <f>E64+E67+E72</f>
        <v>34300</v>
      </c>
      <c r="F63" s="85">
        <f>F64+F67+F72</f>
        <v>-12709</v>
      </c>
      <c r="G63" s="85">
        <f>G64+G67+G72</f>
        <v>21591</v>
      </c>
    </row>
    <row r="64" spans="1:7">
      <c r="A64" s="316" t="s">
        <v>49</v>
      </c>
      <c r="B64" s="317"/>
      <c r="C64" s="318"/>
      <c r="D64" s="71" t="s">
        <v>162</v>
      </c>
      <c r="E64" s="72">
        <f>E65</f>
        <v>300</v>
      </c>
      <c r="F64" s="72">
        <f t="shared" ref="F64:G65" si="19">F65</f>
        <v>0</v>
      </c>
      <c r="G64" s="72">
        <f t="shared" si="19"/>
        <v>300</v>
      </c>
    </row>
    <row r="65" spans="1:7">
      <c r="A65" s="324">
        <v>3</v>
      </c>
      <c r="B65" s="325"/>
      <c r="C65" s="326"/>
      <c r="D65" s="75" t="s">
        <v>14</v>
      </c>
      <c r="E65" s="76">
        <f>E66</f>
        <v>300</v>
      </c>
      <c r="F65" s="76">
        <f t="shared" si="19"/>
        <v>0</v>
      </c>
      <c r="G65" s="76">
        <f t="shared" si="19"/>
        <v>300</v>
      </c>
    </row>
    <row r="66" spans="1:7">
      <c r="A66" s="332">
        <v>32</v>
      </c>
      <c r="B66" s="330"/>
      <c r="C66" s="331"/>
      <c r="D66" s="79" t="s">
        <v>26</v>
      </c>
      <c r="E66" s="80">
        <v>300</v>
      </c>
      <c r="F66" s="80">
        <v>0</v>
      </c>
      <c r="G66" s="80">
        <f>E66+F66</f>
        <v>300</v>
      </c>
    </row>
    <row r="67" spans="1:7">
      <c r="A67" s="316" t="s">
        <v>183</v>
      </c>
      <c r="B67" s="317"/>
      <c r="C67" s="318"/>
      <c r="D67" s="71" t="s">
        <v>172</v>
      </c>
      <c r="E67" s="82">
        <f>E68+E70</f>
        <v>31000</v>
      </c>
      <c r="F67" s="82">
        <f t="shared" ref="F67:G67" si="20">F68+F70</f>
        <v>-13000</v>
      </c>
      <c r="G67" s="82">
        <f t="shared" si="20"/>
        <v>18000</v>
      </c>
    </row>
    <row r="68" spans="1:7">
      <c r="A68" s="324">
        <v>3</v>
      </c>
      <c r="B68" s="325"/>
      <c r="C68" s="326"/>
      <c r="D68" s="75" t="s">
        <v>14</v>
      </c>
      <c r="E68" s="76">
        <f>E69</f>
        <v>20000</v>
      </c>
      <c r="F68" s="76">
        <f t="shared" ref="F68:G68" si="21">F69</f>
        <v>-10000</v>
      </c>
      <c r="G68" s="76">
        <f t="shared" si="21"/>
        <v>10000</v>
      </c>
    </row>
    <row r="69" spans="1:7">
      <c r="A69" s="332">
        <v>32</v>
      </c>
      <c r="B69" s="330"/>
      <c r="C69" s="331"/>
      <c r="D69" s="79" t="s">
        <v>26</v>
      </c>
      <c r="E69" s="80">
        <v>20000</v>
      </c>
      <c r="F69" s="80">
        <v>-10000</v>
      </c>
      <c r="G69" s="80">
        <f>E69+F69</f>
        <v>10000</v>
      </c>
    </row>
    <row r="70" spans="1:7" ht="30">
      <c r="A70" s="324">
        <v>4</v>
      </c>
      <c r="B70" s="325"/>
      <c r="C70" s="326"/>
      <c r="D70" s="75" t="s">
        <v>54</v>
      </c>
      <c r="E70" s="86">
        <f>E71</f>
        <v>11000</v>
      </c>
      <c r="F70" s="86">
        <f t="shared" ref="F70:G70" si="22">F71</f>
        <v>-3000</v>
      </c>
      <c r="G70" s="86">
        <f t="shared" si="22"/>
        <v>8000</v>
      </c>
    </row>
    <row r="71" spans="1:7" ht="30">
      <c r="A71" s="332">
        <v>42</v>
      </c>
      <c r="B71" s="330"/>
      <c r="C71" s="331"/>
      <c r="D71" s="79" t="s">
        <v>32</v>
      </c>
      <c r="E71" s="80">
        <v>11000</v>
      </c>
      <c r="F71" s="80">
        <v>-3000</v>
      </c>
      <c r="G71" s="80">
        <f>E71+F71</f>
        <v>8000</v>
      </c>
    </row>
    <row r="72" spans="1:7">
      <c r="A72" s="316" t="s">
        <v>187</v>
      </c>
      <c r="B72" s="317"/>
      <c r="C72" s="318"/>
      <c r="D72" s="71" t="s">
        <v>174</v>
      </c>
      <c r="E72" s="72">
        <f>E73</f>
        <v>3000</v>
      </c>
      <c r="F72" s="72">
        <f t="shared" ref="F72:G73" si="23">F73</f>
        <v>291</v>
      </c>
      <c r="G72" s="72">
        <f t="shared" si="23"/>
        <v>3291</v>
      </c>
    </row>
    <row r="73" spans="1:7">
      <c r="A73" s="324">
        <v>3</v>
      </c>
      <c r="B73" s="325"/>
      <c r="C73" s="326"/>
      <c r="D73" s="75" t="s">
        <v>14</v>
      </c>
      <c r="E73" s="76">
        <f t="shared" ref="E73" si="24">E74</f>
        <v>3000</v>
      </c>
      <c r="F73" s="76">
        <f t="shared" si="23"/>
        <v>291</v>
      </c>
      <c r="G73" s="76">
        <f t="shared" si="23"/>
        <v>3291</v>
      </c>
    </row>
    <row r="74" spans="1:7">
      <c r="A74" s="77"/>
      <c r="B74" s="78">
        <v>32</v>
      </c>
      <c r="C74" s="83"/>
      <c r="D74" s="79" t="s">
        <v>26</v>
      </c>
      <c r="E74" s="81">
        <v>3000</v>
      </c>
      <c r="F74" s="80">
        <v>291</v>
      </c>
      <c r="G74" s="80">
        <f>F74+E74</f>
        <v>3291</v>
      </c>
    </row>
    <row r="75" spans="1:7" ht="30" customHeight="1">
      <c r="A75" s="333" t="s">
        <v>221</v>
      </c>
      <c r="B75" s="334"/>
      <c r="C75" s="335"/>
      <c r="D75" s="84" t="s">
        <v>222</v>
      </c>
      <c r="E75" s="85">
        <v>0</v>
      </c>
      <c r="F75" s="85">
        <f t="shared" ref="F75:G75" si="25">F77+F80</f>
        <v>13000</v>
      </c>
      <c r="G75" s="85">
        <f t="shared" si="25"/>
        <v>13000</v>
      </c>
    </row>
    <row r="76" spans="1:7" ht="14.45" customHeight="1">
      <c r="A76" s="316" t="s">
        <v>183</v>
      </c>
      <c r="B76" s="317"/>
      <c r="C76" s="318"/>
      <c r="D76" s="71" t="s">
        <v>172</v>
      </c>
      <c r="E76" s="82">
        <f>E77+E79</f>
        <v>0</v>
      </c>
      <c r="F76" s="82">
        <f t="shared" ref="F76:G76" si="26">F77+F79</f>
        <v>13000</v>
      </c>
      <c r="G76" s="82">
        <f t="shared" si="26"/>
        <v>13000</v>
      </c>
    </row>
    <row r="77" spans="1:7">
      <c r="A77" s="324">
        <v>3</v>
      </c>
      <c r="B77" s="325"/>
      <c r="C77" s="326"/>
      <c r="D77" s="75" t="s">
        <v>14</v>
      </c>
      <c r="E77" s="76">
        <f>E78</f>
        <v>0</v>
      </c>
      <c r="F77" s="76">
        <f t="shared" ref="F77:G77" si="27">F78</f>
        <v>10000</v>
      </c>
      <c r="G77" s="76">
        <f t="shared" si="27"/>
        <v>10000</v>
      </c>
    </row>
    <row r="78" spans="1:7">
      <c r="A78" s="332">
        <v>32</v>
      </c>
      <c r="B78" s="330"/>
      <c r="C78" s="331"/>
      <c r="D78" s="79" t="s">
        <v>26</v>
      </c>
      <c r="E78" s="80">
        <v>0</v>
      </c>
      <c r="F78" s="80">
        <v>10000</v>
      </c>
      <c r="G78" s="80">
        <f>E78+F78</f>
        <v>10000</v>
      </c>
    </row>
    <row r="79" spans="1:7" ht="30">
      <c r="A79" s="324">
        <v>4</v>
      </c>
      <c r="B79" s="325"/>
      <c r="C79" s="326"/>
      <c r="D79" s="75" t="s">
        <v>54</v>
      </c>
      <c r="E79" s="86">
        <f>E80</f>
        <v>0</v>
      </c>
      <c r="F79" s="86">
        <f t="shared" ref="F79:G79" si="28">F80</f>
        <v>3000</v>
      </c>
      <c r="G79" s="86">
        <f t="shared" si="28"/>
        <v>3000</v>
      </c>
    </row>
    <row r="80" spans="1:7" ht="30">
      <c r="A80" s="332">
        <v>42</v>
      </c>
      <c r="B80" s="330"/>
      <c r="C80" s="331"/>
      <c r="D80" s="79" t="s">
        <v>32</v>
      </c>
      <c r="E80" s="80">
        <v>0</v>
      </c>
      <c r="F80" s="80">
        <v>3000</v>
      </c>
      <c r="G80" s="80">
        <f>E80+F80</f>
        <v>3000</v>
      </c>
    </row>
    <row r="81" spans="1:7" ht="30">
      <c r="A81" s="333" t="s">
        <v>188</v>
      </c>
      <c r="B81" s="334"/>
      <c r="C81" s="335"/>
      <c r="D81" s="84" t="s">
        <v>189</v>
      </c>
      <c r="E81" s="85">
        <f t="shared" ref="E81:G82" si="29">E82</f>
        <v>2530</v>
      </c>
      <c r="F81" s="85">
        <f t="shared" si="29"/>
        <v>1050</v>
      </c>
      <c r="G81" s="85">
        <f>G82</f>
        <v>3580</v>
      </c>
    </row>
    <row r="82" spans="1:7">
      <c r="A82" s="316" t="s">
        <v>181</v>
      </c>
      <c r="B82" s="317"/>
      <c r="C82" s="318"/>
      <c r="D82" s="71" t="s">
        <v>166</v>
      </c>
      <c r="E82" s="72">
        <f t="shared" si="29"/>
        <v>2530</v>
      </c>
      <c r="F82" s="72">
        <f t="shared" si="29"/>
        <v>1050</v>
      </c>
      <c r="G82" s="72">
        <f t="shared" si="29"/>
        <v>3580</v>
      </c>
    </row>
    <row r="83" spans="1:7">
      <c r="A83" s="324">
        <v>3</v>
      </c>
      <c r="B83" s="325"/>
      <c r="C83" s="326"/>
      <c r="D83" s="75" t="s">
        <v>14</v>
      </c>
      <c r="E83" s="76">
        <f t="shared" ref="E83:G83" si="30">E84+E85</f>
        <v>2530</v>
      </c>
      <c r="F83" s="76">
        <f t="shared" si="30"/>
        <v>1050</v>
      </c>
      <c r="G83" s="76">
        <f t="shared" si="30"/>
        <v>3580</v>
      </c>
    </row>
    <row r="84" spans="1:7">
      <c r="A84" s="332">
        <v>31</v>
      </c>
      <c r="B84" s="330"/>
      <c r="C84" s="331"/>
      <c r="D84" s="79" t="s">
        <v>15</v>
      </c>
      <c r="E84" s="80">
        <v>2330</v>
      </c>
      <c r="F84" s="80">
        <v>600</v>
      </c>
      <c r="G84" s="80">
        <f>F84+E84</f>
        <v>2930</v>
      </c>
    </row>
    <row r="85" spans="1:7">
      <c r="A85" s="332">
        <v>32</v>
      </c>
      <c r="B85" s="330"/>
      <c r="C85" s="331"/>
      <c r="D85" s="79" t="s">
        <v>26</v>
      </c>
      <c r="E85" s="80">
        <v>200</v>
      </c>
      <c r="F85" s="80">
        <v>450</v>
      </c>
      <c r="G85" s="80">
        <f>F85+E85</f>
        <v>650</v>
      </c>
    </row>
    <row r="86" spans="1:7" ht="30">
      <c r="A86" s="333" t="s">
        <v>190</v>
      </c>
      <c r="B86" s="334"/>
      <c r="C86" s="335"/>
      <c r="D86" s="84" t="s">
        <v>191</v>
      </c>
      <c r="E86" s="85">
        <f t="shared" ref="E86:G87" si="31">E87</f>
        <v>2530</v>
      </c>
      <c r="F86" s="85">
        <f t="shared" si="31"/>
        <v>600</v>
      </c>
      <c r="G86" s="85">
        <f t="shared" si="31"/>
        <v>3130</v>
      </c>
    </row>
    <row r="87" spans="1:7">
      <c r="A87" s="316" t="s">
        <v>181</v>
      </c>
      <c r="B87" s="317"/>
      <c r="C87" s="318"/>
      <c r="D87" s="71" t="s">
        <v>166</v>
      </c>
      <c r="E87" s="72">
        <f t="shared" si="31"/>
        <v>2530</v>
      </c>
      <c r="F87" s="72">
        <f t="shared" si="31"/>
        <v>600</v>
      </c>
      <c r="G87" s="72">
        <f t="shared" si="31"/>
        <v>3130</v>
      </c>
    </row>
    <row r="88" spans="1:7">
      <c r="A88" s="324">
        <v>3</v>
      </c>
      <c r="B88" s="325"/>
      <c r="C88" s="326"/>
      <c r="D88" s="75" t="s">
        <v>14</v>
      </c>
      <c r="E88" s="76">
        <f>E89+E90</f>
        <v>2530</v>
      </c>
      <c r="F88" s="76">
        <f t="shared" ref="F88:G88" si="32">F89+F90</f>
        <v>600</v>
      </c>
      <c r="G88" s="76">
        <f t="shared" si="32"/>
        <v>3130</v>
      </c>
    </row>
    <row r="89" spans="1:7">
      <c r="A89" s="332">
        <v>31</v>
      </c>
      <c r="B89" s="330"/>
      <c r="C89" s="331"/>
      <c r="D89" s="79" t="s">
        <v>15</v>
      </c>
      <c r="E89" s="80">
        <v>2330</v>
      </c>
      <c r="F89" s="80">
        <v>600</v>
      </c>
      <c r="G89" s="80">
        <f>E89+F89</f>
        <v>2930</v>
      </c>
    </row>
    <row r="90" spans="1:7">
      <c r="A90" s="332">
        <v>32</v>
      </c>
      <c r="B90" s="330"/>
      <c r="C90" s="331"/>
      <c r="D90" s="79" t="s">
        <v>26</v>
      </c>
      <c r="E90" s="80">
        <v>200</v>
      </c>
      <c r="F90" s="80">
        <v>0</v>
      </c>
      <c r="G90" s="80">
        <f>E90+F90</f>
        <v>200</v>
      </c>
    </row>
    <row r="91" spans="1:7" ht="30">
      <c r="A91" s="333" t="s">
        <v>192</v>
      </c>
      <c r="B91" s="334"/>
      <c r="C91" s="335"/>
      <c r="D91" s="84" t="s">
        <v>193</v>
      </c>
      <c r="E91" s="85">
        <f t="shared" ref="E91:G92" si="33">E92</f>
        <v>4250</v>
      </c>
      <c r="F91" s="85">
        <f t="shared" si="33"/>
        <v>0</v>
      </c>
      <c r="G91" s="85">
        <f t="shared" si="33"/>
        <v>4250</v>
      </c>
    </row>
    <row r="92" spans="1:7" ht="15.6" customHeight="1">
      <c r="A92" s="316" t="s">
        <v>181</v>
      </c>
      <c r="B92" s="317"/>
      <c r="C92" s="318"/>
      <c r="D92" s="71" t="s">
        <v>166</v>
      </c>
      <c r="E92" s="72">
        <f t="shared" si="33"/>
        <v>4250</v>
      </c>
      <c r="F92" s="72">
        <f t="shared" si="33"/>
        <v>0</v>
      </c>
      <c r="G92" s="72">
        <f t="shared" si="33"/>
        <v>4250</v>
      </c>
    </row>
    <row r="93" spans="1:7">
      <c r="A93" s="324">
        <v>3</v>
      </c>
      <c r="B93" s="325"/>
      <c r="C93" s="326"/>
      <c r="D93" s="75" t="s">
        <v>14</v>
      </c>
      <c r="E93" s="76">
        <f t="shared" ref="E93:G93" si="34">E94+E95</f>
        <v>4250</v>
      </c>
      <c r="F93" s="76">
        <f t="shared" si="34"/>
        <v>0</v>
      </c>
      <c r="G93" s="76">
        <f t="shared" si="34"/>
        <v>4250</v>
      </c>
    </row>
    <row r="94" spans="1:7">
      <c r="A94" s="332">
        <v>31</v>
      </c>
      <c r="B94" s="330"/>
      <c r="C94" s="331"/>
      <c r="D94" s="79" t="s">
        <v>15</v>
      </c>
      <c r="E94" s="80">
        <v>3850</v>
      </c>
      <c r="F94" s="80">
        <v>0</v>
      </c>
      <c r="G94" s="80">
        <f>E94+F94</f>
        <v>3850</v>
      </c>
    </row>
    <row r="95" spans="1:7">
      <c r="A95" s="332">
        <v>32</v>
      </c>
      <c r="B95" s="330"/>
      <c r="C95" s="331"/>
      <c r="D95" s="79" t="s">
        <v>26</v>
      </c>
      <c r="E95" s="80">
        <v>400</v>
      </c>
      <c r="F95" s="80">
        <v>0</v>
      </c>
      <c r="G95" s="80">
        <f>E95+F95</f>
        <v>400</v>
      </c>
    </row>
    <row r="96" spans="1:7" ht="30">
      <c r="A96" s="333" t="s">
        <v>221</v>
      </c>
      <c r="B96" s="334"/>
      <c r="C96" s="335"/>
      <c r="D96" s="84" t="s">
        <v>196</v>
      </c>
      <c r="E96" s="89">
        <f t="shared" ref="E96:G97" si="35">E97</f>
        <v>0</v>
      </c>
      <c r="F96" s="89">
        <f t="shared" si="35"/>
        <v>2930</v>
      </c>
      <c r="G96" s="89">
        <f t="shared" si="35"/>
        <v>2930</v>
      </c>
    </row>
    <row r="97" spans="1:7" ht="16.149999999999999" customHeight="1">
      <c r="A97" s="316" t="s">
        <v>181</v>
      </c>
      <c r="B97" s="317"/>
      <c r="C97" s="318"/>
      <c r="D97" s="71" t="s">
        <v>166</v>
      </c>
      <c r="E97" s="88">
        <f t="shared" si="35"/>
        <v>0</v>
      </c>
      <c r="F97" s="88">
        <f t="shared" si="35"/>
        <v>2930</v>
      </c>
      <c r="G97" s="88">
        <f t="shared" si="35"/>
        <v>2930</v>
      </c>
    </row>
    <row r="98" spans="1:7">
      <c r="A98" s="324">
        <v>3</v>
      </c>
      <c r="B98" s="325"/>
      <c r="C98" s="326"/>
      <c r="D98" s="75" t="s">
        <v>14</v>
      </c>
      <c r="E98" s="90">
        <f>E99+E100</f>
        <v>0</v>
      </c>
      <c r="F98" s="90">
        <f t="shared" ref="F98:G98" si="36">F99+F100</f>
        <v>2930</v>
      </c>
      <c r="G98" s="90">
        <f t="shared" si="36"/>
        <v>2930</v>
      </c>
    </row>
    <row r="99" spans="1:7">
      <c r="A99" s="332">
        <v>31</v>
      </c>
      <c r="B99" s="330"/>
      <c r="C99" s="331"/>
      <c r="D99" s="79" t="s">
        <v>15</v>
      </c>
      <c r="E99" s="91">
        <v>0</v>
      </c>
      <c r="F99" s="91">
        <v>2930</v>
      </c>
      <c r="G99" s="91">
        <f>E99+F99</f>
        <v>2930</v>
      </c>
    </row>
    <row r="100" spans="1:7">
      <c r="A100" s="332">
        <v>32</v>
      </c>
      <c r="B100" s="330"/>
      <c r="C100" s="331"/>
      <c r="D100" s="79" t="s">
        <v>26</v>
      </c>
      <c r="E100" s="91">
        <v>0</v>
      </c>
      <c r="F100" s="91">
        <v>0</v>
      </c>
      <c r="G100" s="91">
        <f>E100+F100</f>
        <v>0</v>
      </c>
    </row>
    <row r="101" spans="1:7" ht="30">
      <c r="A101" s="333" t="s">
        <v>221</v>
      </c>
      <c r="B101" s="334"/>
      <c r="C101" s="335"/>
      <c r="D101" s="84" t="s">
        <v>197</v>
      </c>
      <c r="E101" s="89">
        <f t="shared" ref="E101:G102" si="37">E102</f>
        <v>0</v>
      </c>
      <c r="F101" s="89">
        <f t="shared" si="37"/>
        <v>3850</v>
      </c>
      <c r="G101" s="89">
        <f t="shared" si="37"/>
        <v>3850</v>
      </c>
    </row>
    <row r="102" spans="1:7" ht="16.899999999999999" customHeight="1">
      <c r="A102" s="316" t="s">
        <v>181</v>
      </c>
      <c r="B102" s="317"/>
      <c r="C102" s="318"/>
      <c r="D102" s="71" t="s">
        <v>166</v>
      </c>
      <c r="E102" s="88">
        <f t="shared" si="37"/>
        <v>0</v>
      </c>
      <c r="F102" s="88">
        <f t="shared" si="37"/>
        <v>3850</v>
      </c>
      <c r="G102" s="88">
        <f t="shared" si="37"/>
        <v>3850</v>
      </c>
    </row>
    <row r="103" spans="1:7">
      <c r="A103" s="324">
        <v>3</v>
      </c>
      <c r="B103" s="325"/>
      <c r="C103" s="326"/>
      <c r="D103" s="75" t="s">
        <v>14</v>
      </c>
      <c r="E103" s="90">
        <f>E104+E105</f>
        <v>0</v>
      </c>
      <c r="F103" s="90">
        <f>F104+F105</f>
        <v>3850</v>
      </c>
      <c r="G103" s="90">
        <f>G104+G105</f>
        <v>3850</v>
      </c>
    </row>
    <row r="104" spans="1:7" ht="18" customHeight="1">
      <c r="A104" s="332">
        <v>31</v>
      </c>
      <c r="B104" s="330"/>
      <c r="C104" s="331"/>
      <c r="D104" s="79" t="s">
        <v>15</v>
      </c>
      <c r="E104" s="91">
        <v>0</v>
      </c>
      <c r="F104" s="91">
        <v>3850</v>
      </c>
      <c r="G104" s="91">
        <f>E104+F104</f>
        <v>3850</v>
      </c>
    </row>
    <row r="105" spans="1:7" ht="14.45" customHeight="1">
      <c r="A105" s="332">
        <v>32</v>
      </c>
      <c r="B105" s="330"/>
      <c r="C105" s="331"/>
      <c r="D105" s="79" t="s">
        <v>26</v>
      </c>
      <c r="E105" s="91">
        <v>0</v>
      </c>
      <c r="F105" s="91">
        <v>0</v>
      </c>
      <c r="G105" s="91">
        <f>E105+F105</f>
        <v>0</v>
      </c>
    </row>
    <row r="106" spans="1:7" ht="29.45" customHeight="1">
      <c r="A106" s="333" t="s">
        <v>194</v>
      </c>
      <c r="B106" s="334"/>
      <c r="C106" s="335"/>
      <c r="D106" s="84" t="s">
        <v>195</v>
      </c>
      <c r="E106" s="85">
        <f>E107+E110+E113+E119+E122</f>
        <v>42700</v>
      </c>
      <c r="F106" s="85">
        <f>F107+F110+F113+F119+F122+F116</f>
        <v>36300</v>
      </c>
      <c r="G106" s="85">
        <f>G107+G110+G113+G119+G122+G116</f>
        <v>79000</v>
      </c>
    </row>
    <row r="107" spans="1:7" ht="22.15" customHeight="1">
      <c r="A107" s="316" t="s">
        <v>49</v>
      </c>
      <c r="B107" s="317"/>
      <c r="C107" s="318"/>
      <c r="D107" s="71" t="s">
        <v>162</v>
      </c>
      <c r="E107" s="72">
        <f>E108</f>
        <v>10000</v>
      </c>
      <c r="F107" s="72">
        <f t="shared" ref="F107:G107" si="38">F108</f>
        <v>0</v>
      </c>
      <c r="G107" s="72">
        <f t="shared" si="38"/>
        <v>10000</v>
      </c>
    </row>
    <row r="108" spans="1:7" ht="30">
      <c r="A108" s="324">
        <v>4</v>
      </c>
      <c r="B108" s="325"/>
      <c r="C108" s="326"/>
      <c r="D108" s="75" t="s">
        <v>16</v>
      </c>
      <c r="E108" s="76">
        <f>E109</f>
        <v>10000</v>
      </c>
      <c r="F108" s="76">
        <f>F109</f>
        <v>0</v>
      </c>
      <c r="G108" s="76">
        <f>G109</f>
        <v>10000</v>
      </c>
    </row>
    <row r="109" spans="1:7" ht="30">
      <c r="A109" s="339">
        <v>42</v>
      </c>
      <c r="B109" s="340"/>
      <c r="C109" s="341"/>
      <c r="D109" s="79" t="s">
        <v>32</v>
      </c>
      <c r="E109" s="80">
        <v>10000</v>
      </c>
      <c r="F109" s="80">
        <v>0</v>
      </c>
      <c r="G109" s="80">
        <f>E109+F109</f>
        <v>10000</v>
      </c>
    </row>
    <row r="110" spans="1:7">
      <c r="A110" s="316" t="s">
        <v>181</v>
      </c>
      <c r="B110" s="317"/>
      <c r="C110" s="318"/>
      <c r="D110" s="71" t="s">
        <v>166</v>
      </c>
      <c r="E110" s="72">
        <f>E111</f>
        <v>12700</v>
      </c>
      <c r="F110" s="72">
        <f t="shared" ref="F110:G110" si="39">F111</f>
        <v>-3000</v>
      </c>
      <c r="G110" s="72">
        <f t="shared" si="39"/>
        <v>9700</v>
      </c>
    </row>
    <row r="111" spans="1:7" ht="30">
      <c r="A111" s="324">
        <v>4</v>
      </c>
      <c r="B111" s="325"/>
      <c r="C111" s="326"/>
      <c r="D111" s="75" t="s">
        <v>16</v>
      </c>
      <c r="E111" s="76">
        <f>E112</f>
        <v>12700</v>
      </c>
      <c r="F111" s="76">
        <f t="shared" ref="F111:G111" si="40">F112</f>
        <v>-3000</v>
      </c>
      <c r="G111" s="76">
        <f t="shared" si="40"/>
        <v>9700</v>
      </c>
    </row>
    <row r="112" spans="1:7" ht="30">
      <c r="A112" s="339">
        <v>42</v>
      </c>
      <c r="B112" s="340"/>
      <c r="C112" s="341"/>
      <c r="D112" s="79" t="s">
        <v>32</v>
      </c>
      <c r="E112" s="80">
        <v>12700</v>
      </c>
      <c r="F112" s="80">
        <v>-3000</v>
      </c>
      <c r="G112" s="80">
        <f>E112+F112</f>
        <v>9700</v>
      </c>
    </row>
    <row r="113" spans="1:7">
      <c r="A113" s="316" t="s">
        <v>182</v>
      </c>
      <c r="B113" s="317"/>
      <c r="C113" s="318"/>
      <c r="D113" s="71" t="s">
        <v>170</v>
      </c>
      <c r="E113" s="72">
        <f t="shared" ref="E113:G117" si="41">E114</f>
        <v>20000</v>
      </c>
      <c r="F113" s="72">
        <f t="shared" si="41"/>
        <v>0</v>
      </c>
      <c r="G113" s="72">
        <f t="shared" si="41"/>
        <v>20000</v>
      </c>
    </row>
    <row r="114" spans="1:7" ht="30">
      <c r="A114" s="324">
        <v>4</v>
      </c>
      <c r="B114" s="325"/>
      <c r="C114" s="326"/>
      <c r="D114" s="75" t="s">
        <v>16</v>
      </c>
      <c r="E114" s="76">
        <f t="shared" si="41"/>
        <v>20000</v>
      </c>
      <c r="F114" s="76">
        <f t="shared" si="41"/>
        <v>0</v>
      </c>
      <c r="G114" s="76">
        <f t="shared" si="41"/>
        <v>20000</v>
      </c>
    </row>
    <row r="115" spans="1:7" ht="30">
      <c r="A115" s="339">
        <v>42</v>
      </c>
      <c r="B115" s="340"/>
      <c r="C115" s="341"/>
      <c r="D115" s="79" t="s">
        <v>32</v>
      </c>
      <c r="E115" s="80">
        <v>20000</v>
      </c>
      <c r="F115" s="80">
        <v>0</v>
      </c>
      <c r="G115" s="80">
        <f>F115+E115</f>
        <v>20000</v>
      </c>
    </row>
    <row r="116" spans="1:7" ht="15" customHeight="1">
      <c r="A116" s="316" t="s">
        <v>219</v>
      </c>
      <c r="B116" s="317"/>
      <c r="C116" s="318"/>
      <c r="D116" s="71" t="s">
        <v>282</v>
      </c>
      <c r="E116" s="72">
        <f t="shared" si="41"/>
        <v>0</v>
      </c>
      <c r="F116" s="72">
        <f t="shared" si="41"/>
        <v>7000</v>
      </c>
      <c r="G116" s="72">
        <f t="shared" si="41"/>
        <v>7000</v>
      </c>
    </row>
    <row r="117" spans="1:7" ht="30">
      <c r="A117" s="324">
        <v>4</v>
      </c>
      <c r="B117" s="325"/>
      <c r="C117" s="326"/>
      <c r="D117" s="75" t="s">
        <v>16</v>
      </c>
      <c r="E117" s="76">
        <f t="shared" si="41"/>
        <v>0</v>
      </c>
      <c r="F117" s="76">
        <f t="shared" si="41"/>
        <v>7000</v>
      </c>
      <c r="G117" s="76">
        <f t="shared" si="41"/>
        <v>7000</v>
      </c>
    </row>
    <row r="118" spans="1:7" ht="30">
      <c r="A118" s="339">
        <v>42</v>
      </c>
      <c r="B118" s="340"/>
      <c r="C118" s="341"/>
      <c r="D118" s="79" t="s">
        <v>32</v>
      </c>
      <c r="E118" s="80">
        <v>0</v>
      </c>
      <c r="F118" s="80">
        <v>7000</v>
      </c>
      <c r="G118" s="80">
        <f>F118+E118</f>
        <v>7000</v>
      </c>
    </row>
    <row r="119" spans="1:7">
      <c r="A119" s="316" t="s">
        <v>184</v>
      </c>
      <c r="B119" s="317"/>
      <c r="C119" s="318"/>
      <c r="D119" s="71" t="s">
        <v>176</v>
      </c>
      <c r="E119" s="72">
        <v>0</v>
      </c>
      <c r="F119" s="72">
        <f>F120</f>
        <v>300</v>
      </c>
      <c r="G119" s="72">
        <f>G120</f>
        <v>300</v>
      </c>
    </row>
    <row r="120" spans="1:7" ht="30">
      <c r="A120" s="324">
        <v>4</v>
      </c>
      <c r="B120" s="325"/>
      <c r="C120" s="326"/>
      <c r="D120" s="75" t="s">
        <v>16</v>
      </c>
      <c r="E120" s="76">
        <v>0</v>
      </c>
      <c r="F120" s="76">
        <f>F121</f>
        <v>300</v>
      </c>
      <c r="G120" s="76">
        <f>G121</f>
        <v>300</v>
      </c>
    </row>
    <row r="121" spans="1:7" ht="30">
      <c r="A121" s="339">
        <v>42</v>
      </c>
      <c r="B121" s="340"/>
      <c r="C121" s="341"/>
      <c r="D121" s="79" t="s">
        <v>32</v>
      </c>
      <c r="E121" s="80">
        <v>0</v>
      </c>
      <c r="F121" s="80">
        <v>300</v>
      </c>
      <c r="G121" s="80">
        <f>F121+E121</f>
        <v>300</v>
      </c>
    </row>
    <row r="122" spans="1:7" ht="30">
      <c r="A122" s="316" t="s">
        <v>185</v>
      </c>
      <c r="B122" s="317"/>
      <c r="C122" s="318"/>
      <c r="D122" s="71" t="s">
        <v>178</v>
      </c>
      <c r="E122" s="72">
        <v>0</v>
      </c>
      <c r="F122" s="72">
        <f>F123</f>
        <v>32000</v>
      </c>
      <c r="G122" s="72">
        <f>E122+F122</f>
        <v>32000</v>
      </c>
    </row>
    <row r="123" spans="1:7" ht="30">
      <c r="A123" s="324">
        <v>4</v>
      </c>
      <c r="B123" s="325"/>
      <c r="C123" s="326"/>
      <c r="D123" s="75" t="s">
        <v>16</v>
      </c>
      <c r="E123" s="76">
        <v>0</v>
      </c>
      <c r="F123" s="76">
        <f>F124</f>
        <v>32000</v>
      </c>
      <c r="G123" s="76">
        <f>G124</f>
        <v>32000</v>
      </c>
    </row>
    <row r="124" spans="1:7" ht="30">
      <c r="A124" s="339">
        <v>42</v>
      </c>
      <c r="B124" s="340"/>
      <c r="C124" s="341"/>
      <c r="D124" s="79" t="s">
        <v>32</v>
      </c>
      <c r="E124" s="80">
        <v>0</v>
      </c>
      <c r="F124" s="80">
        <v>32000</v>
      </c>
      <c r="G124" s="80">
        <f>F124+E124</f>
        <v>32000</v>
      </c>
    </row>
  </sheetData>
  <mergeCells count="112">
    <mergeCell ref="A108:C108"/>
    <mergeCell ref="A109:C109"/>
    <mergeCell ref="A122:C122"/>
    <mergeCell ref="A123:C123"/>
    <mergeCell ref="A124:C124"/>
    <mergeCell ref="A114:C114"/>
    <mergeCell ref="A115:C115"/>
    <mergeCell ref="A119:C119"/>
    <mergeCell ref="A120:C120"/>
    <mergeCell ref="A121:C121"/>
    <mergeCell ref="A110:C110"/>
    <mergeCell ref="A111:C111"/>
    <mergeCell ref="A112:C112"/>
    <mergeCell ref="A113:C113"/>
    <mergeCell ref="A116:C116"/>
    <mergeCell ref="A117:C117"/>
    <mergeCell ref="A118:C118"/>
    <mergeCell ref="A91:C91"/>
    <mergeCell ref="A92:C92"/>
    <mergeCell ref="A93:C93"/>
    <mergeCell ref="A94:C94"/>
    <mergeCell ref="A95:C95"/>
    <mergeCell ref="A86:C86"/>
    <mergeCell ref="A87:C87"/>
    <mergeCell ref="A88:C88"/>
    <mergeCell ref="A89:C89"/>
    <mergeCell ref="A90:C90"/>
    <mergeCell ref="A101:C101"/>
    <mergeCell ref="A102:C102"/>
    <mergeCell ref="A103:C103"/>
    <mergeCell ref="A107:C107"/>
    <mergeCell ref="A106:C106"/>
    <mergeCell ref="A96:C96"/>
    <mergeCell ref="A97:C97"/>
    <mergeCell ref="A98:C98"/>
    <mergeCell ref="A99:C99"/>
    <mergeCell ref="A100:C100"/>
    <mergeCell ref="A104:C104"/>
    <mergeCell ref="A105:C105"/>
    <mergeCell ref="A84:C84"/>
    <mergeCell ref="A85:C85"/>
    <mergeCell ref="A69:C69"/>
    <mergeCell ref="A70:C70"/>
    <mergeCell ref="A71:C71"/>
    <mergeCell ref="A72:C72"/>
    <mergeCell ref="A73:C73"/>
    <mergeCell ref="A75:C75"/>
    <mergeCell ref="A77:C77"/>
    <mergeCell ref="A78:C78"/>
    <mergeCell ref="A79:C79"/>
    <mergeCell ref="A80:C80"/>
    <mergeCell ref="A76:C76"/>
    <mergeCell ref="A68:C68"/>
    <mergeCell ref="A59:C59"/>
    <mergeCell ref="A60:C60"/>
    <mergeCell ref="A61:C61"/>
    <mergeCell ref="A62:C62"/>
    <mergeCell ref="A63:C63"/>
    <mergeCell ref="A81:C81"/>
    <mergeCell ref="A82:C82"/>
    <mergeCell ref="A83:C83"/>
    <mergeCell ref="A54:C54"/>
    <mergeCell ref="A55:C55"/>
    <mergeCell ref="A56:C56"/>
    <mergeCell ref="A57:C57"/>
    <mergeCell ref="A58:C58"/>
    <mergeCell ref="A64:C64"/>
    <mergeCell ref="A65:C65"/>
    <mergeCell ref="A66:C66"/>
    <mergeCell ref="A67:C67"/>
    <mergeCell ref="A49:C49"/>
    <mergeCell ref="A50:C50"/>
    <mergeCell ref="A51:C51"/>
    <mergeCell ref="A52:C52"/>
    <mergeCell ref="A53:C53"/>
    <mergeCell ref="A39:C39"/>
    <mergeCell ref="A40:C40"/>
    <mergeCell ref="A45:C45"/>
    <mergeCell ref="A46:C46"/>
    <mergeCell ref="A48:C48"/>
    <mergeCell ref="A42:C42"/>
    <mergeCell ref="A43:C43"/>
    <mergeCell ref="A30:C30"/>
    <mergeCell ref="A32:C32"/>
    <mergeCell ref="A33:C33"/>
    <mergeCell ref="A36:C36"/>
    <mergeCell ref="A37:C37"/>
    <mergeCell ref="A25:C25"/>
    <mergeCell ref="A26:C26"/>
    <mergeCell ref="B27:C27"/>
    <mergeCell ref="B28:C28"/>
    <mergeCell ref="A29:C29"/>
    <mergeCell ref="A20:C20"/>
    <mergeCell ref="A21:C21"/>
    <mergeCell ref="A22:C22"/>
    <mergeCell ref="A23:C23"/>
    <mergeCell ref="A24:C24"/>
    <mergeCell ref="A14:C14"/>
    <mergeCell ref="A15:C15"/>
    <mergeCell ref="A16:C16"/>
    <mergeCell ref="A17:C17"/>
    <mergeCell ref="A19:C19"/>
    <mergeCell ref="A18:C18"/>
    <mergeCell ref="A9:C9"/>
    <mergeCell ref="A10:C10"/>
    <mergeCell ref="A11:C11"/>
    <mergeCell ref="A12:C12"/>
    <mergeCell ref="A13:C13"/>
    <mergeCell ref="A2:E2"/>
    <mergeCell ref="A3:E3"/>
    <mergeCell ref="A5:E5"/>
    <mergeCell ref="A4:G4"/>
  </mergeCells>
  <pageMargins left="0.70866141732283472" right="0.70866141732283472" top="0.74803149606299213" bottom="0.74803149606299213" header="0.31496062992125984" footer="0.31496062992125984"/>
  <pageSetup paperSize="9" scale="91" fitToHeight="0" orientation="portrait" r:id="rId1"/>
  <headerFooter>
    <oddFoote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4"/>
  <sheetViews>
    <sheetView topLeftCell="A83" zoomScale="115" zoomScaleNormal="115" workbookViewId="0">
      <selection activeCell="A72" sqref="A72"/>
    </sheetView>
  </sheetViews>
  <sheetFormatPr defaultColWidth="8.85546875" defaultRowHeight="15"/>
  <cols>
    <col min="1" max="1" width="111.140625" style="102" customWidth="1"/>
    <col min="9" max="9" width="12" customWidth="1"/>
  </cols>
  <sheetData>
    <row r="1" spans="1:9">
      <c r="A1" s="99" t="s">
        <v>70</v>
      </c>
      <c r="B1" s="7"/>
      <c r="C1" s="7"/>
      <c r="D1" s="7"/>
      <c r="E1" s="7"/>
      <c r="F1" s="7"/>
      <c r="G1" s="7"/>
      <c r="H1" s="7"/>
      <c r="I1" s="7"/>
    </row>
    <row r="2" spans="1:9" ht="15.75">
      <c r="A2" s="97"/>
      <c r="B2" s="101"/>
      <c r="C2" s="101"/>
      <c r="D2" s="101"/>
      <c r="E2" s="101"/>
      <c r="F2" s="101"/>
      <c r="G2" s="101"/>
      <c r="H2" s="101"/>
      <c r="I2" s="101"/>
    </row>
    <row r="3" spans="1:9" ht="29.25" customHeight="1">
      <c r="A3" s="94" t="s">
        <v>276</v>
      </c>
      <c r="B3" s="205"/>
      <c r="C3" s="205"/>
      <c r="D3" s="205"/>
      <c r="E3" s="205"/>
      <c r="F3" s="205"/>
      <c r="G3" s="205"/>
      <c r="H3" s="205"/>
      <c r="I3" s="205"/>
    </row>
    <row r="4" spans="1:9" ht="15" customHeight="1">
      <c r="A4" s="98" t="s">
        <v>128</v>
      </c>
      <c r="B4" s="205"/>
      <c r="C4" s="205"/>
      <c r="D4" s="205"/>
      <c r="E4" s="205"/>
      <c r="F4" s="205"/>
      <c r="G4" s="205"/>
      <c r="H4" s="205"/>
      <c r="I4" s="205"/>
    </row>
    <row r="5" spans="1:9" ht="15.75">
      <c r="A5" s="97"/>
      <c r="B5" s="101"/>
      <c r="C5" s="101"/>
      <c r="D5" s="101"/>
      <c r="E5" s="101"/>
      <c r="F5" s="101"/>
      <c r="G5" s="101"/>
      <c r="H5" s="101"/>
      <c r="I5" s="101"/>
    </row>
    <row r="6" spans="1:9" ht="15.75">
      <c r="A6" s="97" t="s">
        <v>230</v>
      </c>
      <c r="B6" s="206"/>
      <c r="C6" s="206"/>
      <c r="D6" s="206"/>
      <c r="E6" s="206"/>
      <c r="F6" s="206"/>
      <c r="G6" s="206"/>
      <c r="H6" s="206"/>
      <c r="I6" s="206"/>
    </row>
    <row r="7" spans="1:9" ht="15.75">
      <c r="A7" s="100"/>
    </row>
    <row r="8" spans="1:9" s="181" customFormat="1" ht="114.75" customHeight="1">
      <c r="A8" s="207" t="s">
        <v>283</v>
      </c>
      <c r="B8" s="207"/>
      <c r="C8" s="207"/>
      <c r="D8" s="207"/>
      <c r="E8" s="207"/>
      <c r="F8" s="207"/>
      <c r="G8" s="207"/>
      <c r="H8" s="207"/>
      <c r="I8" s="207"/>
    </row>
    <row r="9" spans="1:9" s="181" customFormat="1" ht="10.5" customHeight="1">
      <c r="A9" s="207"/>
      <c r="B9" s="207"/>
      <c r="C9" s="207"/>
      <c r="D9" s="207"/>
      <c r="E9" s="207"/>
      <c r="F9" s="207"/>
      <c r="G9" s="207"/>
      <c r="H9" s="207"/>
      <c r="I9" s="207"/>
    </row>
    <row r="10" spans="1:9" s="210" customFormat="1" ht="17.25" customHeight="1">
      <c r="A10" s="208" t="s">
        <v>127</v>
      </c>
      <c r="B10" s="209"/>
      <c r="C10" s="209"/>
      <c r="D10" s="209"/>
      <c r="E10" s="209"/>
      <c r="F10" s="209"/>
      <c r="G10" s="209"/>
      <c r="H10" s="209"/>
      <c r="I10" s="209"/>
    </row>
    <row r="11" spans="1:9" s="210" customFormat="1" ht="10.5" customHeight="1">
      <c r="A11" s="211"/>
      <c r="B11" s="209"/>
      <c r="C11" s="209"/>
      <c r="D11" s="209"/>
      <c r="E11" s="209"/>
      <c r="F11" s="209"/>
      <c r="G11" s="209"/>
      <c r="H11" s="209"/>
      <c r="I11" s="209"/>
    </row>
    <row r="12" spans="1:9" s="210" customFormat="1" ht="47.25" customHeight="1">
      <c r="A12" s="207" t="s">
        <v>284</v>
      </c>
      <c r="B12" s="212"/>
      <c r="C12" s="212"/>
      <c r="D12" s="212"/>
      <c r="E12" s="212"/>
      <c r="F12" s="212"/>
      <c r="G12" s="212"/>
      <c r="H12" s="212"/>
      <c r="I12" s="212"/>
    </row>
    <row r="13" spans="1:9" s="210" customFormat="1" ht="10.5" customHeight="1">
      <c r="A13" s="213"/>
      <c r="B13" s="181"/>
      <c r="C13" s="181"/>
      <c r="D13" s="181"/>
      <c r="E13" s="181"/>
      <c r="F13" s="181"/>
      <c r="G13" s="181"/>
      <c r="H13" s="181"/>
      <c r="I13" s="181"/>
    </row>
    <row r="14" spans="1:9" s="210" customFormat="1" ht="35.25" customHeight="1">
      <c r="A14" s="214" t="s">
        <v>242</v>
      </c>
      <c r="B14" s="215"/>
      <c r="C14" s="215"/>
      <c r="D14" s="215"/>
      <c r="E14" s="215"/>
      <c r="F14" s="215"/>
      <c r="G14" s="215"/>
      <c r="H14" s="215"/>
      <c r="I14" s="215"/>
    </row>
    <row r="15" spans="1:9" s="210" customFormat="1" ht="10.15" customHeight="1">
      <c r="A15" s="214"/>
      <c r="B15" s="215"/>
      <c r="C15" s="215"/>
      <c r="D15" s="215"/>
      <c r="E15" s="215"/>
      <c r="F15" s="215"/>
      <c r="G15" s="215"/>
      <c r="H15" s="215"/>
      <c r="I15" s="215"/>
    </row>
    <row r="16" spans="1:9" s="210" customFormat="1" ht="39.6" customHeight="1">
      <c r="A16" s="214" t="s">
        <v>243</v>
      </c>
      <c r="B16" s="215"/>
      <c r="C16" s="215"/>
      <c r="D16" s="215"/>
      <c r="E16" s="215"/>
      <c r="F16" s="215"/>
      <c r="G16" s="215"/>
      <c r="H16" s="215"/>
      <c r="I16" s="215"/>
    </row>
    <row r="17" spans="1:10" s="210" customFormat="1" ht="28.9" customHeight="1">
      <c r="A17" s="215" t="s">
        <v>259</v>
      </c>
      <c r="B17" s="215"/>
      <c r="C17" s="215"/>
      <c r="D17" s="215"/>
      <c r="E17" s="215"/>
      <c r="F17" s="215"/>
      <c r="G17" s="215"/>
      <c r="H17" s="215"/>
      <c r="I17" s="215"/>
    </row>
    <row r="18" spans="1:10" s="210" customFormat="1" ht="10.5" customHeight="1">
      <c r="A18" s="214"/>
      <c r="B18" s="215"/>
      <c r="C18" s="215"/>
      <c r="D18" s="215"/>
      <c r="E18" s="215"/>
      <c r="F18" s="215"/>
      <c r="G18" s="215"/>
      <c r="H18" s="215"/>
      <c r="I18" s="215"/>
    </row>
    <row r="19" spans="1:10" s="210" customFormat="1" ht="45" customHeight="1">
      <c r="A19" s="214" t="s">
        <v>260</v>
      </c>
      <c r="B19" s="215"/>
      <c r="C19" s="215"/>
      <c r="D19" s="215"/>
      <c r="E19" s="215"/>
      <c r="F19" s="215"/>
      <c r="G19" s="215"/>
      <c r="H19" s="215"/>
      <c r="I19" s="215"/>
    </row>
    <row r="20" spans="1:10" s="210" customFormat="1" ht="63.75" customHeight="1">
      <c r="A20" s="212" t="s">
        <v>244</v>
      </c>
      <c r="B20" s="215"/>
      <c r="C20" s="215"/>
      <c r="D20" s="215"/>
      <c r="E20" s="215"/>
      <c r="F20" s="215"/>
      <c r="G20" s="215"/>
      <c r="H20" s="215"/>
      <c r="I20" s="215"/>
    </row>
    <row r="21" spans="1:10" s="210" customFormat="1" ht="10.5" customHeight="1">
      <c r="A21" s="214"/>
      <c r="B21" s="215"/>
      <c r="C21" s="215"/>
      <c r="D21" s="215"/>
      <c r="E21" s="215"/>
      <c r="F21" s="215"/>
      <c r="G21" s="215"/>
      <c r="H21" s="215"/>
      <c r="I21" s="215"/>
    </row>
    <row r="22" spans="1:10" s="210" customFormat="1" ht="85.5" customHeight="1">
      <c r="A22" s="214" t="s">
        <v>261</v>
      </c>
      <c r="B22" s="215"/>
      <c r="C22" s="215"/>
      <c r="D22" s="215"/>
      <c r="E22" s="215"/>
      <c r="F22" s="215"/>
      <c r="G22" s="215"/>
      <c r="H22" s="215"/>
      <c r="I22" s="215"/>
    </row>
    <row r="23" spans="1:10" s="210" customFormat="1" ht="51.75" customHeight="1">
      <c r="A23" s="214" t="s">
        <v>245</v>
      </c>
      <c r="B23" s="215"/>
      <c r="C23" s="215"/>
      <c r="D23" s="215"/>
      <c r="E23" s="215"/>
      <c r="F23" s="215"/>
      <c r="G23" s="215"/>
      <c r="H23" s="215"/>
      <c r="I23" s="215"/>
    </row>
    <row r="24" spans="1:10" s="210" customFormat="1" ht="57.75" customHeight="1">
      <c r="A24" s="212" t="s">
        <v>285</v>
      </c>
      <c r="B24" s="215"/>
      <c r="C24" s="215"/>
      <c r="D24" s="215"/>
      <c r="E24" s="215"/>
      <c r="F24" s="215"/>
      <c r="G24" s="215"/>
      <c r="H24" s="215"/>
      <c r="I24" s="215"/>
    </row>
    <row r="25" spans="1:10" s="210" customFormat="1" ht="50.45" customHeight="1">
      <c r="A25" s="212" t="s">
        <v>286</v>
      </c>
      <c r="B25" s="215"/>
      <c r="C25" s="215"/>
      <c r="D25" s="215"/>
      <c r="E25" s="215"/>
      <c r="F25" s="215"/>
      <c r="G25" s="215"/>
      <c r="H25" s="215"/>
      <c r="I25" s="215"/>
    </row>
    <row r="26" spans="1:10" s="210" customFormat="1" ht="35.450000000000003" customHeight="1">
      <c r="A26" s="212" t="s">
        <v>262</v>
      </c>
      <c r="B26" s="215"/>
      <c r="C26" s="215"/>
      <c r="D26" s="215"/>
      <c r="E26" s="215"/>
      <c r="F26" s="215"/>
      <c r="G26" s="215"/>
      <c r="H26" s="215"/>
      <c r="I26" s="215"/>
    </row>
    <row r="27" spans="1:10" s="210" customFormat="1" ht="75" customHeight="1">
      <c r="A27" s="214" t="s">
        <v>287</v>
      </c>
      <c r="B27" s="215"/>
      <c r="C27" s="215"/>
      <c r="D27" s="215"/>
      <c r="E27" s="215"/>
      <c r="F27" s="215"/>
      <c r="G27" s="215"/>
      <c r="H27" s="215"/>
      <c r="I27" s="215"/>
      <c r="J27" s="216"/>
    </row>
    <row r="28" spans="1:10" s="210" customFormat="1" ht="0.75" customHeight="1">
      <c r="A28" s="212"/>
      <c r="B28" s="215"/>
      <c r="C28" s="215"/>
      <c r="D28" s="215"/>
      <c r="E28" s="215"/>
      <c r="F28" s="215"/>
      <c r="G28" s="215"/>
      <c r="H28" s="215"/>
      <c r="I28" s="215"/>
      <c r="J28" s="216"/>
    </row>
    <row r="29" spans="1:10" s="210" customFormat="1" ht="44.25" customHeight="1">
      <c r="A29" s="214" t="s">
        <v>300</v>
      </c>
      <c r="B29" s="215"/>
      <c r="C29" s="215"/>
      <c r="D29" s="215"/>
      <c r="E29" s="215"/>
      <c r="F29" s="215"/>
      <c r="G29" s="215"/>
      <c r="H29" s="215"/>
      <c r="I29" s="215"/>
      <c r="J29" s="216"/>
    </row>
    <row r="30" spans="1:10" s="210" customFormat="1" ht="36" customHeight="1">
      <c r="A30" s="214" t="s">
        <v>288</v>
      </c>
      <c r="B30" s="212"/>
      <c r="C30" s="212"/>
      <c r="D30" s="212"/>
      <c r="E30" s="212"/>
      <c r="F30" s="212"/>
      <c r="G30" s="212"/>
      <c r="H30" s="212"/>
      <c r="I30" s="212"/>
      <c r="J30" s="216"/>
    </row>
    <row r="31" spans="1:10" s="210" customFormat="1" ht="51.75" customHeight="1">
      <c r="A31" s="214" t="s">
        <v>289</v>
      </c>
      <c r="B31" s="212"/>
      <c r="C31" s="212"/>
      <c r="D31" s="212"/>
      <c r="E31" s="212"/>
      <c r="F31" s="212"/>
      <c r="G31" s="212"/>
      <c r="H31" s="212"/>
      <c r="I31" s="212"/>
      <c r="J31" s="216"/>
    </row>
    <row r="32" spans="1:10" s="210" customFormat="1" ht="51.75" customHeight="1">
      <c r="A32" s="215"/>
      <c r="B32" s="212"/>
      <c r="C32" s="212"/>
      <c r="D32" s="212"/>
      <c r="E32" s="212"/>
      <c r="F32" s="212"/>
      <c r="G32" s="212"/>
      <c r="H32" s="212"/>
      <c r="I32" s="212"/>
      <c r="J32" s="216"/>
    </row>
    <row r="33" spans="1:9" s="210" customFormat="1" ht="31.5" customHeight="1">
      <c r="A33" s="217" t="s">
        <v>68</v>
      </c>
      <c r="B33" s="218"/>
      <c r="C33" s="218"/>
      <c r="D33" s="218"/>
      <c r="E33" s="218"/>
      <c r="F33" s="218"/>
      <c r="G33" s="218"/>
      <c r="H33" s="218"/>
      <c r="I33" s="218"/>
    </row>
    <row r="34" spans="1:9" s="210" customFormat="1" ht="10.5" customHeight="1">
      <c r="A34" s="211"/>
      <c r="B34" s="219"/>
      <c r="C34" s="219"/>
      <c r="D34" s="219"/>
      <c r="E34" s="219"/>
      <c r="F34" s="219"/>
      <c r="G34" s="219"/>
      <c r="H34" s="219"/>
      <c r="I34" s="219"/>
    </row>
    <row r="35" spans="1:9" s="220" customFormat="1" ht="37.9" customHeight="1">
      <c r="A35" s="214" t="s">
        <v>290</v>
      </c>
      <c r="B35" s="207"/>
      <c r="C35" s="207"/>
      <c r="D35" s="207"/>
      <c r="E35" s="207"/>
      <c r="F35" s="207"/>
      <c r="G35" s="207"/>
      <c r="H35" s="207"/>
      <c r="I35" s="207"/>
    </row>
    <row r="36" spans="1:9" s="220" customFormat="1" ht="10.5" customHeight="1">
      <c r="A36" s="214"/>
      <c r="B36" s="207"/>
      <c r="C36" s="207"/>
      <c r="D36" s="207"/>
      <c r="E36" s="207"/>
      <c r="F36" s="207"/>
      <c r="G36" s="207"/>
      <c r="H36" s="207"/>
      <c r="I36" s="207"/>
    </row>
    <row r="37" spans="1:9" s="220" customFormat="1" ht="15" customHeight="1">
      <c r="A37" s="214" t="s">
        <v>130</v>
      </c>
      <c r="B37" s="207"/>
      <c r="C37" s="207"/>
      <c r="D37" s="207"/>
      <c r="E37" s="207"/>
      <c r="F37" s="207"/>
      <c r="G37" s="207"/>
      <c r="H37" s="207"/>
      <c r="I37" s="207"/>
    </row>
    <row r="38" spans="1:9" s="210" customFormat="1" ht="23.45" hidden="1" customHeight="1">
      <c r="A38" s="221"/>
      <c r="B38" s="222"/>
      <c r="C38" s="222"/>
      <c r="D38" s="222"/>
      <c r="E38" s="222"/>
      <c r="F38" s="222"/>
      <c r="G38" s="222"/>
      <c r="H38" s="222"/>
      <c r="I38" s="222"/>
    </row>
    <row r="39" spans="1:9" s="210" customFormat="1" ht="23.45" hidden="1" customHeight="1">
      <c r="A39" s="221"/>
      <c r="B39" s="222"/>
      <c r="C39" s="222"/>
      <c r="D39" s="222"/>
      <c r="E39" s="222"/>
      <c r="F39" s="222"/>
      <c r="G39" s="222"/>
      <c r="H39" s="222"/>
      <c r="I39" s="222"/>
    </row>
    <row r="40" spans="1:9" s="210" customFormat="1" ht="10.5" customHeight="1">
      <c r="A40" s="221"/>
      <c r="B40" s="222"/>
      <c r="C40" s="222"/>
      <c r="D40" s="222"/>
      <c r="E40" s="222"/>
      <c r="F40" s="222"/>
      <c r="G40" s="222"/>
      <c r="H40" s="222"/>
      <c r="I40" s="222"/>
    </row>
    <row r="41" spans="1:9" s="210" customFormat="1" ht="21.6" customHeight="1">
      <c r="A41" s="214" t="s">
        <v>246</v>
      </c>
      <c r="B41" s="215"/>
      <c r="C41" s="215"/>
      <c r="D41" s="215"/>
      <c r="E41" s="215"/>
      <c r="F41" s="215"/>
      <c r="G41" s="215"/>
      <c r="H41" s="215"/>
      <c r="I41" s="215"/>
    </row>
    <row r="42" spans="1:9" s="210" customFormat="1" ht="58.5" customHeight="1">
      <c r="A42" s="212" t="s">
        <v>231</v>
      </c>
      <c r="B42" s="212"/>
      <c r="C42" s="212"/>
      <c r="D42" s="212"/>
      <c r="E42" s="212"/>
      <c r="F42" s="212"/>
      <c r="G42" s="212"/>
      <c r="H42" s="212"/>
      <c r="I42" s="212"/>
    </row>
    <row r="43" spans="1:9" s="210" customFormat="1" ht="60" customHeight="1">
      <c r="A43" s="207" t="s">
        <v>263</v>
      </c>
      <c r="B43" s="212"/>
      <c r="C43" s="212"/>
      <c r="D43" s="212"/>
      <c r="E43" s="212"/>
      <c r="F43" s="212"/>
      <c r="G43" s="212"/>
      <c r="H43" s="212"/>
      <c r="I43" s="212"/>
    </row>
    <row r="44" spans="1:9" s="210" customFormat="1" ht="45.75" customHeight="1">
      <c r="A44" s="207" t="s">
        <v>291</v>
      </c>
      <c r="B44" s="212"/>
      <c r="C44" s="212"/>
      <c r="D44" s="212"/>
      <c r="E44" s="212"/>
      <c r="F44" s="212"/>
      <c r="G44" s="212"/>
      <c r="H44" s="212"/>
      <c r="I44" s="212"/>
    </row>
    <row r="45" spans="1:9" s="210" customFormat="1" ht="63" customHeight="1">
      <c r="A45" s="207" t="s">
        <v>292</v>
      </c>
      <c r="B45" s="212"/>
      <c r="C45" s="212"/>
      <c r="D45" s="212"/>
      <c r="E45" s="212"/>
      <c r="F45" s="212"/>
      <c r="G45" s="212"/>
      <c r="H45" s="212"/>
      <c r="I45" s="212"/>
    </row>
    <row r="46" spans="1:9" s="224" customFormat="1" ht="29.25" customHeight="1">
      <c r="A46" s="207" t="s">
        <v>69</v>
      </c>
      <c r="B46" s="223"/>
      <c r="C46" s="223"/>
      <c r="D46" s="223"/>
      <c r="E46" s="223"/>
      <c r="F46" s="223"/>
      <c r="G46" s="223"/>
      <c r="H46" s="223"/>
      <c r="I46" s="223"/>
    </row>
    <row r="47" spans="1:9" s="210" customFormat="1" ht="29.25" customHeight="1">
      <c r="A47" s="207"/>
      <c r="B47" s="219"/>
      <c r="C47" s="219"/>
      <c r="D47" s="219"/>
      <c r="E47" s="219"/>
      <c r="F47" s="219"/>
      <c r="G47" s="219"/>
      <c r="H47" s="219"/>
      <c r="I47" s="219"/>
    </row>
    <row r="48" spans="1:9" s="210" customFormat="1" ht="111.75" customHeight="1">
      <c r="A48" s="225" t="s">
        <v>293</v>
      </c>
      <c r="B48" s="219"/>
      <c r="C48" s="219"/>
      <c r="D48" s="219"/>
      <c r="E48" s="219"/>
      <c r="F48" s="219"/>
      <c r="G48" s="219"/>
      <c r="H48" s="219"/>
      <c r="I48" s="219"/>
    </row>
    <row r="49" spans="1:9" s="210" customFormat="1" ht="45" customHeight="1">
      <c r="A49" s="225" t="s">
        <v>264</v>
      </c>
      <c r="B49" s="219"/>
      <c r="C49" s="219"/>
      <c r="D49" s="219"/>
      <c r="E49" s="219"/>
      <c r="F49" s="219"/>
      <c r="G49" s="219"/>
      <c r="H49" s="219"/>
      <c r="I49" s="219"/>
    </row>
    <row r="50" spans="1:9" s="210" customFormat="1" ht="24" customHeight="1">
      <c r="A50" s="226" t="s">
        <v>294</v>
      </c>
      <c r="B50" s="219"/>
      <c r="C50" s="219"/>
      <c r="D50" s="219"/>
      <c r="E50" s="219"/>
      <c r="F50" s="219"/>
      <c r="G50" s="219"/>
      <c r="H50" s="219"/>
      <c r="I50" s="219"/>
    </row>
    <row r="51" spans="1:9" s="210" customFormat="1" ht="49.15" customHeight="1">
      <c r="A51" s="207" t="s">
        <v>295</v>
      </c>
      <c r="B51" s="212"/>
      <c r="C51" s="212"/>
      <c r="D51" s="212"/>
      <c r="E51" s="212"/>
      <c r="F51" s="212"/>
      <c r="G51" s="212"/>
      <c r="H51" s="212"/>
      <c r="I51" s="212"/>
    </row>
    <row r="52" spans="1:9" s="210" customFormat="1" ht="53.45" customHeight="1">
      <c r="A52" s="207" t="s">
        <v>296</v>
      </c>
      <c r="B52" s="219"/>
      <c r="C52" s="219"/>
      <c r="D52" s="219"/>
      <c r="E52" s="219"/>
      <c r="F52" s="219"/>
      <c r="G52" s="219"/>
      <c r="H52" s="219"/>
      <c r="I52" s="219"/>
    </row>
    <row r="53" spans="1:9" s="210" customFormat="1" ht="61.15" customHeight="1">
      <c r="A53" s="207" t="s">
        <v>297</v>
      </c>
      <c r="B53" s="219"/>
      <c r="C53" s="219"/>
      <c r="D53" s="219"/>
      <c r="E53" s="219"/>
      <c r="F53" s="219"/>
      <c r="G53" s="219"/>
      <c r="H53" s="219"/>
      <c r="I53" s="219"/>
    </row>
    <row r="54" spans="1:9" s="210" customFormat="1" ht="65.25" customHeight="1">
      <c r="A54" s="207" t="s">
        <v>265</v>
      </c>
      <c r="B54" s="219"/>
      <c r="C54" s="219"/>
      <c r="D54" s="219"/>
      <c r="E54" s="219"/>
      <c r="F54" s="219"/>
      <c r="G54" s="219"/>
      <c r="H54" s="219"/>
      <c r="I54" s="219"/>
    </row>
    <row r="55" spans="1:9" s="210" customFormat="1" ht="51" customHeight="1">
      <c r="A55" s="207" t="s">
        <v>298</v>
      </c>
      <c r="B55" s="219"/>
      <c r="C55" s="219"/>
      <c r="D55" s="219"/>
      <c r="E55" s="219"/>
      <c r="F55" s="219"/>
      <c r="G55" s="219"/>
      <c r="H55" s="219"/>
      <c r="I55" s="219"/>
    </row>
    <row r="56" spans="1:9" s="210" customFormat="1" ht="51" customHeight="1">
      <c r="A56" s="222" t="s">
        <v>266</v>
      </c>
      <c r="B56" s="219"/>
      <c r="C56" s="219"/>
      <c r="D56" s="219"/>
      <c r="E56" s="219"/>
      <c r="F56" s="219"/>
      <c r="G56" s="219"/>
      <c r="H56" s="219"/>
      <c r="I56" s="219"/>
    </row>
    <row r="57" spans="1:9" s="210" customFormat="1" ht="47.25" customHeight="1">
      <c r="A57" s="221" t="s">
        <v>299</v>
      </c>
      <c r="B57" s="219"/>
      <c r="C57" s="219"/>
      <c r="D57" s="219"/>
      <c r="E57" s="219"/>
      <c r="F57" s="219"/>
      <c r="G57" s="219"/>
      <c r="H57" s="219"/>
      <c r="I57" s="219"/>
    </row>
    <row r="58" spans="1:9" s="210" customFormat="1" ht="45" customHeight="1">
      <c r="A58" s="225" t="s">
        <v>301</v>
      </c>
      <c r="B58" s="219"/>
      <c r="C58" s="219"/>
      <c r="D58" s="219"/>
      <c r="E58" s="219"/>
      <c r="F58" s="219"/>
      <c r="G58" s="219"/>
      <c r="H58" s="219"/>
      <c r="I58" s="219"/>
    </row>
    <row r="59" spans="1:9" s="210" customFormat="1" ht="36.75" customHeight="1">
      <c r="A59" s="221" t="s">
        <v>267</v>
      </c>
      <c r="B59" s="227"/>
      <c r="C59" s="227"/>
      <c r="D59" s="227"/>
      <c r="E59" s="219"/>
      <c r="F59" s="219"/>
      <c r="G59" s="219"/>
      <c r="H59" s="219"/>
      <c r="I59" s="219"/>
    </row>
    <row r="60" spans="1:9" s="210" customFormat="1" ht="60.6" customHeight="1">
      <c r="A60" s="221" t="s">
        <v>247</v>
      </c>
      <c r="B60" s="227"/>
      <c r="C60" s="227"/>
      <c r="D60" s="227"/>
      <c r="E60" s="219"/>
      <c r="F60" s="219"/>
      <c r="G60" s="219"/>
      <c r="H60" s="219"/>
      <c r="I60" s="219"/>
    </row>
    <row r="61" spans="1:9" s="210" customFormat="1" ht="28.5" customHeight="1">
      <c r="A61" s="221" t="s">
        <v>302</v>
      </c>
      <c r="B61" s="227"/>
      <c r="C61" s="227"/>
      <c r="D61" s="227"/>
      <c r="E61" s="219"/>
      <c r="F61" s="219"/>
      <c r="G61" s="219"/>
      <c r="H61" s="219"/>
      <c r="I61" s="219"/>
    </row>
    <row r="62" spans="1:9" s="210" customFormat="1" ht="39" customHeight="1">
      <c r="A62" s="226" t="s">
        <v>303</v>
      </c>
      <c r="B62" s="212"/>
      <c r="C62" s="212"/>
      <c r="D62" s="212"/>
      <c r="E62" s="212"/>
      <c r="F62" s="212"/>
      <c r="G62" s="212"/>
      <c r="H62" s="212"/>
      <c r="I62" s="212"/>
    </row>
    <row r="63" spans="1:9" s="210" customFormat="1" ht="33" customHeight="1">
      <c r="A63" s="225" t="s">
        <v>248</v>
      </c>
      <c r="B63" s="212"/>
      <c r="C63" s="212"/>
      <c r="D63" s="212"/>
      <c r="E63" s="212"/>
      <c r="F63" s="212"/>
      <c r="G63" s="212"/>
      <c r="H63" s="212"/>
      <c r="I63" s="212"/>
    </row>
    <row r="64" spans="1:9" s="210" customFormat="1" ht="10.5" customHeight="1">
      <c r="A64" s="225"/>
      <c r="B64" s="212"/>
      <c r="C64" s="212"/>
      <c r="D64" s="212"/>
      <c r="E64" s="212"/>
      <c r="F64" s="212"/>
      <c r="G64" s="212"/>
      <c r="H64" s="212"/>
      <c r="I64" s="212"/>
    </row>
    <row r="65" spans="1:13" s="210" customFormat="1" ht="29.45" customHeight="1">
      <c r="A65" s="214" t="s">
        <v>268</v>
      </c>
      <c r="B65" s="219"/>
      <c r="C65" s="219"/>
      <c r="D65" s="219"/>
      <c r="E65" s="219"/>
      <c r="F65" s="219"/>
      <c r="G65" s="219"/>
      <c r="H65" s="219"/>
      <c r="I65" s="219"/>
    </row>
    <row r="66" spans="1:13" s="210" customFormat="1" ht="10.5" customHeight="1">
      <c r="A66" s="211"/>
      <c r="B66" s="219"/>
      <c r="C66" s="219"/>
      <c r="D66" s="219"/>
      <c r="E66" s="219"/>
      <c r="F66" s="219"/>
      <c r="G66" s="219"/>
      <c r="H66" s="219"/>
      <c r="I66" s="219"/>
    </row>
    <row r="67" spans="1:13" s="210" customFormat="1" ht="68.25" customHeight="1">
      <c r="A67" s="221" t="s">
        <v>304</v>
      </c>
      <c r="B67" s="223"/>
      <c r="C67" s="223"/>
      <c r="D67" s="223"/>
      <c r="E67" s="223"/>
      <c r="F67" s="223"/>
      <c r="G67" s="223"/>
      <c r="H67" s="223"/>
      <c r="I67" s="223"/>
      <c r="J67" s="228"/>
      <c r="K67" s="228"/>
      <c r="L67" s="228"/>
      <c r="M67" s="228"/>
    </row>
    <row r="68" spans="1:13" s="210" customFormat="1" ht="26.45" customHeight="1">
      <c r="A68" s="214" t="s">
        <v>305</v>
      </c>
      <c r="B68" s="207"/>
      <c r="C68" s="207"/>
      <c r="D68" s="207"/>
      <c r="E68" s="207"/>
      <c r="F68" s="207"/>
      <c r="G68" s="207"/>
      <c r="H68" s="207"/>
      <c r="I68" s="207"/>
    </row>
    <row r="69" spans="1:13" s="210" customFormat="1" ht="21.6" customHeight="1">
      <c r="A69" s="221" t="s">
        <v>215</v>
      </c>
      <c r="B69" s="207"/>
      <c r="C69" s="207"/>
      <c r="D69" s="207"/>
      <c r="E69" s="207"/>
      <c r="F69" s="207"/>
      <c r="G69" s="207"/>
      <c r="H69" s="207"/>
      <c r="I69" s="207"/>
    </row>
    <row r="70" spans="1:13" s="210" customFormat="1" ht="37.5" customHeight="1">
      <c r="A70" s="207" t="s">
        <v>249</v>
      </c>
      <c r="B70" s="207"/>
      <c r="C70" s="207"/>
      <c r="D70" s="207"/>
      <c r="E70" s="207"/>
      <c r="F70" s="207"/>
      <c r="G70" s="207"/>
      <c r="H70" s="207"/>
      <c r="I70" s="207"/>
    </row>
    <row r="71" spans="1:13" s="210" customFormat="1" ht="24.6" customHeight="1">
      <c r="A71" s="207" t="s">
        <v>250</v>
      </c>
      <c r="B71" s="207"/>
      <c r="C71" s="207"/>
      <c r="D71" s="207"/>
      <c r="E71" s="207"/>
      <c r="F71" s="207"/>
      <c r="G71" s="207"/>
      <c r="H71" s="207"/>
      <c r="I71" s="207"/>
    </row>
    <row r="72" spans="1:13" s="210" customFormat="1" ht="29.25" customHeight="1">
      <c r="A72" s="207" t="s">
        <v>306</v>
      </c>
      <c r="B72" s="207"/>
      <c r="C72" s="207"/>
      <c r="D72" s="207"/>
      <c r="E72" s="207"/>
      <c r="F72" s="207"/>
      <c r="G72" s="207"/>
      <c r="H72" s="207"/>
      <c r="I72" s="207"/>
    </row>
    <row r="73" spans="1:13" s="210" customFormat="1" ht="50.25" customHeight="1">
      <c r="A73" s="207"/>
      <c r="B73" s="342"/>
      <c r="C73" s="342"/>
      <c r="D73" s="342"/>
      <c r="E73" s="342"/>
      <c r="F73" s="207"/>
      <c r="G73" s="207"/>
      <c r="H73" s="207"/>
      <c r="I73" s="207"/>
    </row>
    <row r="74" spans="1:13" s="210" customFormat="1" ht="46.5" customHeight="1">
      <c r="A74" s="87" t="s">
        <v>208</v>
      </c>
      <c r="B74" s="87"/>
      <c r="C74" s="87"/>
      <c r="D74" s="87"/>
      <c r="E74" s="87"/>
      <c r="F74" s="87"/>
      <c r="G74" s="87"/>
      <c r="H74" s="87"/>
      <c r="I74" s="87"/>
    </row>
    <row r="75" spans="1:13" s="210" customFormat="1" ht="33" customHeight="1">
      <c r="A75" s="87" t="s">
        <v>209</v>
      </c>
      <c r="B75" s="87"/>
      <c r="C75" s="87"/>
      <c r="D75" s="87"/>
      <c r="E75" s="87"/>
      <c r="F75" s="87"/>
      <c r="G75" s="87"/>
      <c r="H75" s="87"/>
      <c r="I75" s="87"/>
    </row>
    <row r="76" spans="1:13" s="210" customFormat="1" ht="48" customHeight="1">
      <c r="A76" s="87" t="s">
        <v>210</v>
      </c>
      <c r="B76" s="87"/>
      <c r="C76" s="87"/>
      <c r="D76" s="87"/>
      <c r="E76" s="87"/>
      <c r="F76" s="87"/>
      <c r="G76" s="87"/>
      <c r="H76" s="87"/>
      <c r="I76" s="87"/>
    </row>
    <row r="77" spans="1:13" s="210" customFormat="1" ht="57" customHeight="1">
      <c r="A77" s="87" t="s">
        <v>211</v>
      </c>
      <c r="B77" s="87"/>
      <c r="C77" s="87"/>
      <c r="D77" s="87"/>
      <c r="E77" s="87"/>
      <c r="F77" s="87"/>
      <c r="G77" s="87"/>
      <c r="H77" s="87"/>
      <c r="I77" s="87"/>
    </row>
    <row r="78" spans="1:13" s="210" customFormat="1" ht="34.5" customHeight="1">
      <c r="A78" s="87" t="s">
        <v>212</v>
      </c>
      <c r="B78" s="87"/>
      <c r="C78" s="87"/>
      <c r="D78" s="87"/>
      <c r="E78" s="87"/>
      <c r="F78" s="87"/>
      <c r="G78" s="87"/>
      <c r="H78" s="87"/>
      <c r="I78" s="87"/>
    </row>
    <row r="79" spans="1:13" s="210" customFormat="1" ht="18" customHeight="1">
      <c r="A79" s="87"/>
      <c r="B79" s="87"/>
      <c r="C79" s="87"/>
      <c r="D79" s="87"/>
      <c r="E79" s="87"/>
      <c r="F79" s="87"/>
      <c r="G79" s="87"/>
      <c r="H79" s="87"/>
      <c r="I79" s="87"/>
    </row>
    <row r="80" spans="1:13" s="210" customFormat="1">
      <c r="A80" s="207" t="s">
        <v>213</v>
      </c>
      <c r="B80" s="220"/>
      <c r="C80" s="220"/>
      <c r="D80" s="220"/>
      <c r="E80" s="220"/>
      <c r="F80" s="220"/>
      <c r="G80" s="220"/>
      <c r="H80" s="220"/>
      <c r="I80" s="220"/>
    </row>
    <row r="81" spans="1:9" s="210" customFormat="1" ht="97.5" customHeight="1">
      <c r="A81" s="207" t="s">
        <v>214</v>
      </c>
      <c r="B81" s="229"/>
      <c r="C81" s="229"/>
      <c r="D81" s="229"/>
      <c r="E81" s="229"/>
      <c r="F81" s="229"/>
      <c r="G81" s="229"/>
      <c r="H81" s="229"/>
      <c r="I81" s="229"/>
    </row>
    <row r="82" spans="1:9" s="210" customFormat="1">
      <c r="A82" s="207"/>
      <c r="B82" s="229"/>
      <c r="C82" s="229"/>
      <c r="D82" s="229"/>
      <c r="E82" s="229"/>
      <c r="F82" s="229"/>
      <c r="G82" s="229"/>
      <c r="H82" s="229"/>
      <c r="I82" s="229"/>
    </row>
    <row r="83" spans="1:9" s="210" customFormat="1">
      <c r="A83" s="207"/>
    </row>
    <row r="84" spans="1:9">
      <c r="A84" s="230"/>
    </row>
  </sheetData>
  <mergeCells count="1">
    <mergeCell ref="B73:E73"/>
  </mergeCell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02"/>
  <sheetViews>
    <sheetView topLeftCell="A52" workbookViewId="0">
      <selection activeCell="A96" sqref="A96:G99"/>
    </sheetView>
  </sheetViews>
  <sheetFormatPr defaultColWidth="8.85546875" defaultRowHeight="15"/>
  <cols>
    <col min="1" max="1" width="13.28515625" style="102" customWidth="1"/>
    <col min="2" max="2" width="53.85546875" style="102" customWidth="1"/>
    <col min="3" max="3" width="10.5703125" style="102" customWidth="1"/>
    <col min="4" max="7" width="11.42578125" style="102" customWidth="1"/>
    <col min="8" max="16384" width="8.85546875" style="102"/>
  </cols>
  <sheetData>
    <row r="1" spans="1:7" ht="15.75">
      <c r="A1" s="351" t="s">
        <v>125</v>
      </c>
      <c r="B1" s="351"/>
      <c r="C1" s="351"/>
      <c r="D1" s="351"/>
      <c r="E1" s="351"/>
      <c r="F1" s="351"/>
      <c r="G1" s="351"/>
    </row>
    <row r="2" spans="1:7" ht="15.75">
      <c r="A2" s="97"/>
      <c r="B2" s="103"/>
      <c r="C2" s="103"/>
      <c r="D2" s="103"/>
      <c r="E2" s="103"/>
      <c r="F2" s="103"/>
      <c r="G2" s="103"/>
    </row>
    <row r="3" spans="1:7" ht="27.75" customHeight="1">
      <c r="A3" s="352" t="s">
        <v>277</v>
      </c>
      <c r="B3" s="352"/>
      <c r="C3" s="352"/>
      <c r="D3" s="352"/>
      <c r="E3" s="352"/>
      <c r="F3" s="352"/>
      <c r="G3" s="352"/>
    </row>
    <row r="4" spans="1:7" ht="15.75">
      <c r="A4" s="352"/>
      <c r="B4" s="352"/>
      <c r="C4" s="352"/>
      <c r="D4" s="352"/>
      <c r="E4" s="352"/>
      <c r="F4" s="352"/>
      <c r="G4" s="352"/>
    </row>
    <row r="5" spans="1:7" ht="15.75">
      <c r="A5" s="359" t="s">
        <v>71</v>
      </c>
      <c r="B5" s="359"/>
      <c r="C5" s="359"/>
      <c r="D5" s="359"/>
      <c r="E5" s="359"/>
      <c r="F5" s="359"/>
      <c r="G5" s="359"/>
    </row>
    <row r="6" spans="1:7" ht="15.75">
      <c r="A6" s="360" t="s">
        <v>72</v>
      </c>
      <c r="B6" s="361"/>
      <c r="C6" s="361"/>
      <c r="D6" s="361"/>
      <c r="E6" s="361"/>
      <c r="F6" s="361"/>
      <c r="G6" s="362"/>
    </row>
    <row r="7" spans="1:7" ht="15.75">
      <c r="A7" s="363" t="s">
        <v>122</v>
      </c>
      <c r="B7" s="364"/>
      <c r="C7" s="364"/>
      <c r="D7" s="364"/>
      <c r="E7" s="364"/>
      <c r="F7" s="364"/>
      <c r="G7" s="365"/>
    </row>
    <row r="8" spans="1:7" ht="15.75">
      <c r="A8" s="363" t="s">
        <v>131</v>
      </c>
      <c r="B8" s="364"/>
      <c r="C8" s="364"/>
      <c r="D8" s="364"/>
      <c r="E8" s="364"/>
      <c r="F8" s="364"/>
      <c r="G8" s="365"/>
    </row>
    <row r="9" spans="1:7" ht="15.75">
      <c r="A9" s="363" t="s">
        <v>123</v>
      </c>
      <c r="B9" s="364"/>
      <c r="C9" s="364"/>
      <c r="D9" s="364"/>
      <c r="E9" s="364"/>
      <c r="F9" s="364"/>
      <c r="G9" s="365"/>
    </row>
    <row r="10" spans="1:7" ht="15.75">
      <c r="A10" s="356" t="s">
        <v>124</v>
      </c>
      <c r="B10" s="357"/>
      <c r="C10" s="357"/>
      <c r="D10" s="357"/>
      <c r="E10" s="357"/>
      <c r="F10" s="357"/>
      <c r="G10" s="358"/>
    </row>
    <row r="11" spans="1:7" ht="20.25" customHeight="1">
      <c r="A11" s="366" t="s">
        <v>225</v>
      </c>
      <c r="B11" s="367"/>
      <c r="C11" s="367"/>
      <c r="D11" s="367"/>
      <c r="E11" s="367"/>
      <c r="F11" s="367"/>
      <c r="G11" s="368"/>
    </row>
    <row r="12" spans="1:7" ht="15" customHeight="1">
      <c r="A12" s="369" t="s">
        <v>73</v>
      </c>
      <c r="B12" s="370"/>
      <c r="C12" s="370"/>
      <c r="D12" s="370"/>
      <c r="E12" s="370"/>
      <c r="F12" s="370"/>
      <c r="G12" s="371"/>
    </row>
    <row r="13" spans="1:7" ht="15.75">
      <c r="A13" s="353" t="s">
        <v>94</v>
      </c>
      <c r="B13" s="354"/>
      <c r="C13" s="354"/>
      <c r="D13" s="354"/>
      <c r="E13" s="354"/>
      <c r="F13" s="354"/>
      <c r="G13" s="355"/>
    </row>
    <row r="14" spans="1:7" ht="15.75">
      <c r="A14" s="374" t="s">
        <v>95</v>
      </c>
      <c r="B14" s="375"/>
      <c r="C14" s="375"/>
      <c r="D14" s="375"/>
      <c r="E14" s="375"/>
      <c r="F14" s="375"/>
      <c r="G14" s="376"/>
    </row>
    <row r="15" spans="1:7" ht="15.75">
      <c r="A15" s="377" t="s">
        <v>74</v>
      </c>
      <c r="B15" s="377"/>
      <c r="C15" s="377"/>
      <c r="D15" s="377"/>
      <c r="E15" s="377"/>
      <c r="F15" s="377"/>
      <c r="G15" s="377"/>
    </row>
    <row r="16" spans="1:7" ht="15.75">
      <c r="A16" s="347" t="s">
        <v>75</v>
      </c>
      <c r="B16" s="347"/>
      <c r="C16" s="347"/>
      <c r="D16" s="347"/>
      <c r="E16" s="348" t="s">
        <v>105</v>
      </c>
      <c r="F16" s="348"/>
      <c r="G16" s="348"/>
    </row>
    <row r="17" spans="1:7" ht="35.25" customHeight="1">
      <c r="A17" s="347"/>
      <c r="B17" s="347"/>
      <c r="C17" s="347"/>
      <c r="D17" s="347"/>
      <c r="E17" s="95" t="s">
        <v>136</v>
      </c>
      <c r="F17" s="95" t="s">
        <v>101</v>
      </c>
      <c r="G17" s="95" t="s">
        <v>134</v>
      </c>
    </row>
    <row r="18" spans="1:7" ht="35.450000000000003" customHeight="1">
      <c r="A18" s="384" t="s">
        <v>126</v>
      </c>
      <c r="B18" s="385"/>
      <c r="C18" s="385"/>
      <c r="D18" s="386"/>
      <c r="E18" s="387">
        <v>5030245</v>
      </c>
      <c r="F18" s="372">
        <v>46152</v>
      </c>
      <c r="G18" s="372">
        <v>5076397</v>
      </c>
    </row>
    <row r="19" spans="1:7" ht="96" customHeight="1">
      <c r="A19" s="378" t="s">
        <v>251</v>
      </c>
      <c r="B19" s="379"/>
      <c r="C19" s="379"/>
      <c r="D19" s="380"/>
      <c r="E19" s="388"/>
      <c r="F19" s="373"/>
      <c r="G19" s="373"/>
    </row>
    <row r="20" spans="1:7" ht="65.45" customHeight="1">
      <c r="A20" s="378" t="s">
        <v>232</v>
      </c>
      <c r="B20" s="379"/>
      <c r="C20" s="379"/>
      <c r="D20" s="380"/>
      <c r="E20" s="388"/>
      <c r="F20" s="373"/>
      <c r="G20" s="373"/>
    </row>
    <row r="21" spans="1:7" ht="19.899999999999999" customHeight="1">
      <c r="A21" s="378" t="s">
        <v>308</v>
      </c>
      <c r="B21" s="379"/>
      <c r="C21" s="379"/>
      <c r="D21" s="380"/>
      <c r="E21" s="388"/>
      <c r="F21" s="373"/>
      <c r="G21" s="373"/>
    </row>
    <row r="22" spans="1:7" ht="59.45" customHeight="1">
      <c r="A22" s="378" t="s">
        <v>252</v>
      </c>
      <c r="B22" s="379"/>
      <c r="C22" s="379"/>
      <c r="D22" s="380"/>
      <c r="E22" s="388"/>
      <c r="F22" s="373"/>
      <c r="G22" s="373"/>
    </row>
    <row r="23" spans="1:7" ht="94.15" customHeight="1">
      <c r="A23" s="381" t="s">
        <v>309</v>
      </c>
      <c r="B23" s="382"/>
      <c r="C23" s="382"/>
      <c r="D23" s="383"/>
      <c r="E23" s="388"/>
      <c r="F23" s="373"/>
      <c r="G23" s="373"/>
    </row>
    <row r="24" spans="1:7" ht="18.600000000000001" customHeight="1">
      <c r="A24" s="399" t="s">
        <v>307</v>
      </c>
      <c r="B24" s="400"/>
      <c r="C24" s="400"/>
      <c r="D24" s="400"/>
      <c r="E24" s="401"/>
      <c r="F24" s="401"/>
      <c r="G24" s="402"/>
    </row>
    <row r="25" spans="1:7" ht="34.15" customHeight="1">
      <c r="A25" s="343" t="s">
        <v>238</v>
      </c>
      <c r="B25" s="344"/>
      <c r="C25" s="344"/>
      <c r="D25" s="344"/>
      <c r="E25" s="344"/>
      <c r="F25" s="344"/>
      <c r="G25" s="345"/>
    </row>
    <row r="26" spans="1:7" ht="63.6" customHeight="1">
      <c r="A26" s="343" t="s">
        <v>239</v>
      </c>
      <c r="B26" s="344"/>
      <c r="C26" s="344"/>
      <c r="D26" s="344"/>
      <c r="E26" s="344"/>
      <c r="F26" s="344"/>
      <c r="G26" s="345"/>
    </row>
    <row r="27" spans="1:7" ht="49.15" customHeight="1">
      <c r="A27" s="343" t="s">
        <v>233</v>
      </c>
      <c r="B27" s="344"/>
      <c r="C27" s="344"/>
      <c r="D27" s="344"/>
      <c r="E27" s="344"/>
      <c r="F27" s="344"/>
      <c r="G27" s="345"/>
    </row>
    <row r="28" spans="1:7" ht="34.9" customHeight="1">
      <c r="A28" s="343" t="s">
        <v>310</v>
      </c>
      <c r="B28" s="344"/>
      <c r="C28" s="344"/>
      <c r="D28" s="344"/>
      <c r="E28" s="344"/>
      <c r="F28" s="344"/>
      <c r="G28" s="345"/>
    </row>
    <row r="29" spans="1:7" ht="49.15" customHeight="1">
      <c r="A29" s="343" t="s">
        <v>311</v>
      </c>
      <c r="B29" s="344"/>
      <c r="C29" s="344"/>
      <c r="D29" s="344"/>
      <c r="E29" s="344"/>
      <c r="F29" s="344"/>
      <c r="G29" s="345"/>
    </row>
    <row r="30" spans="1:7" ht="80.45" customHeight="1">
      <c r="A30" s="343" t="s">
        <v>253</v>
      </c>
      <c r="B30" s="344"/>
      <c r="C30" s="344"/>
      <c r="D30" s="344"/>
      <c r="E30" s="344"/>
      <c r="F30" s="344"/>
      <c r="G30" s="345"/>
    </row>
    <row r="31" spans="1:7" ht="21.6" customHeight="1">
      <c r="A31" s="343" t="s">
        <v>254</v>
      </c>
      <c r="B31" s="344"/>
      <c r="C31" s="344"/>
      <c r="D31" s="344"/>
      <c r="E31" s="344"/>
      <c r="F31" s="344"/>
      <c r="G31" s="345"/>
    </row>
    <row r="32" spans="1:7" ht="36.75" customHeight="1">
      <c r="A32" s="343" t="s">
        <v>312</v>
      </c>
      <c r="B32" s="344"/>
      <c r="C32" s="344"/>
      <c r="D32" s="344"/>
      <c r="E32" s="344"/>
      <c r="F32" s="344"/>
      <c r="G32" s="345"/>
    </row>
    <row r="33" spans="1:7" ht="34.9" customHeight="1">
      <c r="A33" s="343" t="s">
        <v>313</v>
      </c>
      <c r="B33" s="344"/>
      <c r="C33" s="344"/>
      <c r="D33" s="344"/>
      <c r="E33" s="344"/>
      <c r="F33" s="344"/>
      <c r="G33" s="345"/>
    </row>
    <row r="34" spans="1:7" ht="33.75" customHeight="1">
      <c r="A34" s="343" t="s">
        <v>255</v>
      </c>
      <c r="B34" s="344"/>
      <c r="C34" s="344"/>
      <c r="D34" s="344"/>
      <c r="E34" s="344"/>
      <c r="F34" s="344"/>
      <c r="G34" s="345"/>
    </row>
    <row r="35" spans="1:7" ht="28.5" customHeight="1">
      <c r="A35" s="343" t="s">
        <v>314</v>
      </c>
      <c r="B35" s="344"/>
      <c r="C35" s="344"/>
      <c r="D35" s="344"/>
      <c r="E35" s="344"/>
      <c r="F35" s="344"/>
      <c r="G35" s="345"/>
    </row>
    <row r="36" spans="1:7" ht="33.75" customHeight="1">
      <c r="A36" s="419" t="s">
        <v>315</v>
      </c>
      <c r="B36" s="420"/>
      <c r="C36" s="420"/>
      <c r="D36" s="420"/>
      <c r="E36" s="420"/>
      <c r="F36" s="420"/>
      <c r="G36" s="421"/>
    </row>
    <row r="37" spans="1:7" ht="15" customHeight="1">
      <c r="A37" s="403" t="s">
        <v>76</v>
      </c>
      <c r="B37" s="404"/>
      <c r="C37" s="404"/>
      <c r="D37" s="404"/>
      <c r="E37" s="404"/>
      <c r="F37" s="404"/>
      <c r="G37" s="405"/>
    </row>
    <row r="38" spans="1:7" ht="15.75">
      <c r="A38" s="347" t="s">
        <v>75</v>
      </c>
      <c r="B38" s="347"/>
      <c r="C38" s="347"/>
      <c r="D38" s="347"/>
      <c r="E38" s="348" t="s">
        <v>105</v>
      </c>
      <c r="F38" s="348"/>
      <c r="G38" s="348"/>
    </row>
    <row r="39" spans="1:7" ht="31.5">
      <c r="A39" s="347"/>
      <c r="B39" s="347"/>
      <c r="C39" s="347"/>
      <c r="D39" s="347"/>
      <c r="E39" s="95" t="s">
        <v>136</v>
      </c>
      <c r="F39" s="95" t="s">
        <v>101</v>
      </c>
      <c r="G39" s="95" t="s">
        <v>134</v>
      </c>
    </row>
    <row r="40" spans="1:7" ht="84" customHeight="1">
      <c r="A40" s="350" t="s">
        <v>234</v>
      </c>
      <c r="B40" s="350"/>
      <c r="C40" s="350"/>
      <c r="D40" s="350"/>
      <c r="E40" s="416">
        <v>17100</v>
      </c>
      <c r="F40" s="416">
        <v>7000</v>
      </c>
      <c r="G40" s="416">
        <v>24100</v>
      </c>
    </row>
    <row r="41" spans="1:7" ht="64.900000000000006" customHeight="1">
      <c r="A41" s="393" t="s">
        <v>316</v>
      </c>
      <c r="B41" s="394"/>
      <c r="C41" s="394"/>
      <c r="D41" s="395"/>
      <c r="E41" s="416"/>
      <c r="F41" s="416"/>
      <c r="G41" s="416"/>
    </row>
    <row r="42" spans="1:7" ht="66" customHeight="1">
      <c r="A42" s="396" t="s">
        <v>132</v>
      </c>
      <c r="B42" s="396"/>
      <c r="C42" s="396"/>
      <c r="D42" s="396"/>
      <c r="E42" s="416"/>
      <c r="F42" s="416"/>
      <c r="G42" s="416"/>
    </row>
    <row r="43" spans="1:7" ht="15.75">
      <c r="A43" s="377" t="s">
        <v>77</v>
      </c>
      <c r="B43" s="377"/>
      <c r="C43" s="377"/>
      <c r="D43" s="377"/>
      <c r="E43" s="377"/>
      <c r="F43" s="377"/>
      <c r="G43" s="377"/>
    </row>
    <row r="44" spans="1:7" ht="15.75">
      <c r="A44" s="347" t="s">
        <v>75</v>
      </c>
      <c r="B44" s="347"/>
      <c r="C44" s="347"/>
      <c r="D44" s="347"/>
      <c r="E44" s="348" t="s">
        <v>105</v>
      </c>
      <c r="F44" s="348"/>
      <c r="G44" s="348"/>
    </row>
    <row r="45" spans="1:7" ht="31.5">
      <c r="A45" s="347"/>
      <c r="B45" s="347"/>
      <c r="C45" s="347"/>
      <c r="D45" s="347"/>
      <c r="E45" s="95" t="s">
        <v>136</v>
      </c>
      <c r="F45" s="95" t="s">
        <v>101</v>
      </c>
      <c r="G45" s="95" t="s">
        <v>134</v>
      </c>
    </row>
    <row r="46" spans="1:7" ht="101.45" customHeight="1">
      <c r="A46" s="350" t="s">
        <v>317</v>
      </c>
      <c r="B46" s="350"/>
      <c r="C46" s="350"/>
      <c r="D46" s="350"/>
      <c r="E46" s="96">
        <v>8000</v>
      </c>
      <c r="F46" s="96">
        <v>-1100</v>
      </c>
      <c r="G46" s="96">
        <v>6900</v>
      </c>
    </row>
    <row r="47" spans="1:7" ht="22.5" customHeight="1">
      <c r="A47" s="389" t="s">
        <v>78</v>
      </c>
      <c r="B47" s="389"/>
      <c r="C47" s="389"/>
      <c r="D47" s="389"/>
      <c r="E47" s="389"/>
      <c r="F47" s="389"/>
      <c r="G47" s="389"/>
    </row>
    <row r="48" spans="1:7" ht="15.75">
      <c r="A48" s="347" t="s">
        <v>75</v>
      </c>
      <c r="B48" s="347"/>
      <c r="C48" s="347"/>
      <c r="D48" s="347"/>
      <c r="E48" s="348" t="s">
        <v>105</v>
      </c>
      <c r="F48" s="348"/>
      <c r="G48" s="348"/>
    </row>
    <row r="49" spans="1:7" ht="31.5">
      <c r="A49" s="347"/>
      <c r="B49" s="347"/>
      <c r="C49" s="347"/>
      <c r="D49" s="347"/>
      <c r="E49" s="95" t="s">
        <v>136</v>
      </c>
      <c r="F49" s="95" t="s">
        <v>101</v>
      </c>
      <c r="G49" s="95" t="s">
        <v>134</v>
      </c>
    </row>
    <row r="50" spans="1:7" ht="331.15" customHeight="1">
      <c r="A50" s="396" t="s">
        <v>318</v>
      </c>
      <c r="B50" s="415"/>
      <c r="C50" s="415"/>
      <c r="D50" s="415"/>
      <c r="E50" s="96">
        <v>34300</v>
      </c>
      <c r="F50" s="96">
        <v>-12709</v>
      </c>
      <c r="G50" s="96">
        <v>21591</v>
      </c>
    </row>
    <row r="51" spans="1:7" ht="25.15" customHeight="1">
      <c r="A51" s="389" t="s">
        <v>226</v>
      </c>
      <c r="B51" s="389"/>
      <c r="C51" s="389"/>
      <c r="D51" s="389"/>
      <c r="E51" s="389"/>
      <c r="F51" s="389"/>
      <c r="G51" s="389"/>
    </row>
    <row r="52" spans="1:7" ht="20.45" customHeight="1">
      <c r="A52" s="347" t="s">
        <v>75</v>
      </c>
      <c r="B52" s="347"/>
      <c r="C52" s="347"/>
      <c r="D52" s="347"/>
      <c r="E52" s="348" t="s">
        <v>105</v>
      </c>
      <c r="F52" s="348"/>
      <c r="G52" s="348"/>
    </row>
    <row r="53" spans="1:7" ht="29.45" customHeight="1">
      <c r="A53" s="347"/>
      <c r="B53" s="347"/>
      <c r="C53" s="347"/>
      <c r="D53" s="347"/>
      <c r="E53" s="95" t="s">
        <v>136</v>
      </c>
      <c r="F53" s="95" t="s">
        <v>101</v>
      </c>
      <c r="G53" s="95" t="s">
        <v>134</v>
      </c>
    </row>
    <row r="54" spans="1:7" ht="147.6" customHeight="1">
      <c r="A54" s="397" t="s">
        <v>319</v>
      </c>
      <c r="B54" s="398"/>
      <c r="C54" s="398"/>
      <c r="D54" s="398"/>
      <c r="E54" s="96">
        <v>0</v>
      </c>
      <c r="F54" s="96">
        <v>13000</v>
      </c>
      <c r="G54" s="96">
        <v>13000</v>
      </c>
    </row>
    <row r="55" spans="1:7" ht="31.15" customHeight="1">
      <c r="A55" s="403" t="s">
        <v>228</v>
      </c>
      <c r="B55" s="404"/>
      <c r="C55" s="404"/>
      <c r="D55" s="404"/>
      <c r="E55" s="404"/>
      <c r="F55" s="404"/>
      <c r="G55" s="405"/>
    </row>
    <row r="56" spans="1:7" ht="21" customHeight="1">
      <c r="A56" s="409" t="s">
        <v>75</v>
      </c>
      <c r="B56" s="410"/>
      <c r="C56" s="410"/>
      <c r="D56" s="411"/>
      <c r="E56" s="406" t="s">
        <v>105</v>
      </c>
      <c r="F56" s="407"/>
      <c r="G56" s="408"/>
    </row>
    <row r="57" spans="1:7" ht="30" customHeight="1">
      <c r="A57" s="412"/>
      <c r="B57" s="413"/>
      <c r="C57" s="413"/>
      <c r="D57" s="414"/>
      <c r="E57" s="95" t="s">
        <v>136</v>
      </c>
      <c r="F57" s="95" t="s">
        <v>101</v>
      </c>
      <c r="G57" s="95" t="s">
        <v>134</v>
      </c>
    </row>
    <row r="58" spans="1:7" ht="178.9" customHeight="1">
      <c r="A58" s="396" t="s">
        <v>320</v>
      </c>
      <c r="B58" s="415"/>
      <c r="C58" s="415"/>
      <c r="D58" s="415"/>
      <c r="E58" s="104">
        <v>2530</v>
      </c>
      <c r="F58" s="104">
        <v>1050</v>
      </c>
      <c r="G58" s="105">
        <v>3580</v>
      </c>
    </row>
    <row r="59" spans="1:7" ht="36" customHeight="1">
      <c r="A59" s="389" t="s">
        <v>229</v>
      </c>
      <c r="B59" s="389"/>
      <c r="C59" s="389"/>
      <c r="D59" s="389"/>
      <c r="E59" s="389"/>
      <c r="F59" s="389"/>
      <c r="G59" s="389"/>
    </row>
    <row r="60" spans="1:7" ht="26.45" customHeight="1">
      <c r="A60" s="347" t="s">
        <v>75</v>
      </c>
      <c r="B60" s="347"/>
      <c r="C60" s="347"/>
      <c r="D60" s="347"/>
      <c r="E60" s="348" t="s">
        <v>105</v>
      </c>
      <c r="F60" s="348"/>
      <c r="G60" s="348"/>
    </row>
    <row r="61" spans="1:7" ht="29.45" customHeight="1">
      <c r="A61" s="347"/>
      <c r="B61" s="347"/>
      <c r="C61" s="347"/>
      <c r="D61" s="347"/>
      <c r="E61" s="95" t="s">
        <v>136</v>
      </c>
      <c r="F61" s="95" t="s">
        <v>101</v>
      </c>
      <c r="G61" s="95" t="s">
        <v>134</v>
      </c>
    </row>
    <row r="62" spans="1:7" ht="193.15" customHeight="1">
      <c r="A62" s="396" t="s">
        <v>321</v>
      </c>
      <c r="B62" s="415"/>
      <c r="C62" s="415"/>
      <c r="D62" s="415"/>
      <c r="E62" s="106">
        <v>2530</v>
      </c>
      <c r="F62" s="106">
        <v>600</v>
      </c>
      <c r="G62" s="106">
        <v>3130</v>
      </c>
    </row>
    <row r="63" spans="1:7" ht="38.450000000000003" customHeight="1">
      <c r="A63" s="389" t="s">
        <v>235</v>
      </c>
      <c r="B63" s="389"/>
      <c r="C63" s="389"/>
      <c r="D63" s="389"/>
      <c r="E63" s="389"/>
      <c r="F63" s="389"/>
      <c r="G63" s="389"/>
    </row>
    <row r="64" spans="1:7" ht="22.15" customHeight="1">
      <c r="A64" s="347" t="s">
        <v>75</v>
      </c>
      <c r="B64" s="347"/>
      <c r="C64" s="347"/>
      <c r="D64" s="347"/>
      <c r="E64" s="348" t="s">
        <v>105</v>
      </c>
      <c r="F64" s="348"/>
      <c r="G64" s="348"/>
    </row>
    <row r="65" spans="1:7" ht="36" customHeight="1">
      <c r="A65" s="347"/>
      <c r="B65" s="347"/>
      <c r="C65" s="347"/>
      <c r="D65" s="347"/>
      <c r="E65" s="95" t="s">
        <v>136</v>
      </c>
      <c r="F65" s="95" t="s">
        <v>101</v>
      </c>
      <c r="G65" s="95" t="s">
        <v>134</v>
      </c>
    </row>
    <row r="66" spans="1:7" ht="115.9" customHeight="1">
      <c r="A66" s="396" t="s">
        <v>236</v>
      </c>
      <c r="B66" s="396"/>
      <c r="C66" s="396"/>
      <c r="D66" s="396"/>
      <c r="E66" s="96">
        <v>4250</v>
      </c>
      <c r="F66" s="96">
        <v>0</v>
      </c>
      <c r="G66" s="96">
        <v>4250</v>
      </c>
    </row>
    <row r="67" spans="1:7" ht="27" customHeight="1">
      <c r="A67" s="389" t="s">
        <v>227</v>
      </c>
      <c r="B67" s="389"/>
      <c r="C67" s="389"/>
      <c r="D67" s="389"/>
      <c r="E67" s="389"/>
      <c r="F67" s="389"/>
      <c r="G67" s="389"/>
    </row>
    <row r="68" spans="1:7" ht="27" customHeight="1">
      <c r="A68" s="347" t="s">
        <v>75</v>
      </c>
      <c r="B68" s="347"/>
      <c r="C68" s="347"/>
      <c r="D68" s="347"/>
      <c r="E68" s="348" t="s">
        <v>105</v>
      </c>
      <c r="F68" s="348"/>
      <c r="G68" s="348"/>
    </row>
    <row r="69" spans="1:7" ht="34.9" customHeight="1">
      <c r="A69" s="347"/>
      <c r="B69" s="347"/>
      <c r="C69" s="347"/>
      <c r="D69" s="347"/>
      <c r="E69" s="95" t="s">
        <v>136</v>
      </c>
      <c r="F69" s="95" t="s">
        <v>101</v>
      </c>
      <c r="G69" s="95" t="s">
        <v>134</v>
      </c>
    </row>
    <row r="70" spans="1:7" ht="130.9" customHeight="1">
      <c r="A70" s="393" t="s">
        <v>322</v>
      </c>
      <c r="B70" s="394"/>
      <c r="C70" s="394"/>
      <c r="D70" s="395"/>
      <c r="E70" s="96">
        <v>0</v>
      </c>
      <c r="F70" s="96">
        <v>2930</v>
      </c>
      <c r="G70" s="96">
        <v>2930</v>
      </c>
    </row>
    <row r="71" spans="1:7" ht="37.9" customHeight="1">
      <c r="A71" s="389" t="s">
        <v>198</v>
      </c>
      <c r="B71" s="389"/>
      <c r="C71" s="389"/>
      <c r="D71" s="389"/>
      <c r="E71" s="389"/>
      <c r="F71" s="389"/>
      <c r="G71" s="389"/>
    </row>
    <row r="72" spans="1:7" ht="16.899999999999999" customHeight="1">
      <c r="A72" s="347" t="s">
        <v>75</v>
      </c>
      <c r="B72" s="347"/>
      <c r="C72" s="347"/>
      <c r="D72" s="347"/>
      <c r="E72" s="348" t="s">
        <v>105</v>
      </c>
      <c r="F72" s="348"/>
      <c r="G72" s="348"/>
    </row>
    <row r="73" spans="1:7" ht="29.45" customHeight="1">
      <c r="A73" s="347"/>
      <c r="B73" s="347"/>
      <c r="C73" s="347"/>
      <c r="D73" s="347"/>
      <c r="E73" s="95" t="s">
        <v>136</v>
      </c>
      <c r="F73" s="95" t="s">
        <v>101</v>
      </c>
      <c r="G73" s="95" t="s">
        <v>134</v>
      </c>
    </row>
    <row r="74" spans="1:7" ht="129.6" customHeight="1">
      <c r="A74" s="393" t="s">
        <v>323</v>
      </c>
      <c r="B74" s="394"/>
      <c r="C74" s="394"/>
      <c r="D74" s="395"/>
      <c r="E74" s="96">
        <v>0</v>
      </c>
      <c r="F74" s="96">
        <v>3850</v>
      </c>
      <c r="G74" s="96">
        <v>3850</v>
      </c>
    </row>
    <row r="75" spans="1:7" ht="15.75">
      <c r="A75" s="377" t="s">
        <v>79</v>
      </c>
      <c r="B75" s="377"/>
      <c r="C75" s="377"/>
      <c r="D75" s="377"/>
      <c r="E75" s="377"/>
      <c r="F75" s="377"/>
      <c r="G75" s="377"/>
    </row>
    <row r="76" spans="1:7" ht="15.75">
      <c r="A76" s="347" t="s">
        <v>75</v>
      </c>
      <c r="B76" s="347"/>
      <c r="C76" s="347"/>
      <c r="D76" s="347"/>
      <c r="E76" s="348" t="s">
        <v>105</v>
      </c>
      <c r="F76" s="348"/>
      <c r="G76" s="348"/>
    </row>
    <row r="77" spans="1:7" ht="31.5">
      <c r="A77" s="347"/>
      <c r="B77" s="347"/>
      <c r="C77" s="347"/>
      <c r="D77" s="347"/>
      <c r="E77" s="95" t="s">
        <v>136</v>
      </c>
      <c r="F77" s="95" t="s">
        <v>101</v>
      </c>
      <c r="G77" s="95" t="s">
        <v>134</v>
      </c>
    </row>
    <row r="78" spans="1:7" ht="163.15" customHeight="1">
      <c r="A78" s="393" t="s">
        <v>324</v>
      </c>
      <c r="B78" s="394"/>
      <c r="C78" s="394"/>
      <c r="D78" s="395"/>
      <c r="E78" s="104">
        <v>42700</v>
      </c>
      <c r="F78" s="104">
        <v>36300</v>
      </c>
      <c r="G78" s="105">
        <v>79000</v>
      </c>
    </row>
    <row r="79" spans="1:7" ht="19.5" customHeight="1">
      <c r="A79" s="107"/>
      <c r="B79" s="107"/>
      <c r="C79" s="107"/>
      <c r="D79" s="107"/>
      <c r="E79" s="108"/>
      <c r="F79" s="108"/>
      <c r="G79" s="109"/>
    </row>
    <row r="80" spans="1:7" ht="15.75">
      <c r="A80" s="390"/>
      <c r="B80" s="390"/>
      <c r="C80" s="390"/>
      <c r="D80" s="390"/>
      <c r="E80" s="390"/>
      <c r="F80" s="390"/>
      <c r="G80" s="390"/>
    </row>
    <row r="81" spans="1:7" ht="15.75">
      <c r="A81" s="391" t="s">
        <v>80</v>
      </c>
      <c r="B81" s="391"/>
      <c r="C81" s="391"/>
      <c r="D81" s="391"/>
      <c r="E81" s="390"/>
      <c r="F81" s="390"/>
      <c r="G81" s="390"/>
    </row>
    <row r="82" spans="1:7" ht="44.25" customHeight="1">
      <c r="A82" s="110"/>
      <c r="B82" s="111" t="s">
        <v>81</v>
      </c>
      <c r="C82" s="112" t="s">
        <v>82</v>
      </c>
      <c r="D82" s="392" t="s">
        <v>138</v>
      </c>
      <c r="E82" s="392"/>
      <c r="F82" s="392" t="s">
        <v>139</v>
      </c>
      <c r="G82" s="392"/>
    </row>
    <row r="83" spans="1:7" ht="62.45" customHeight="1">
      <c r="A83" s="113" t="s">
        <v>83</v>
      </c>
      <c r="B83" s="113" t="s">
        <v>256</v>
      </c>
      <c r="C83" s="95" t="s">
        <v>84</v>
      </c>
      <c r="D83" s="347">
        <v>671</v>
      </c>
      <c r="E83" s="347"/>
      <c r="F83" s="348">
        <v>665</v>
      </c>
      <c r="G83" s="348"/>
    </row>
    <row r="84" spans="1:7" ht="42" customHeight="1">
      <c r="A84" s="113" t="s">
        <v>85</v>
      </c>
      <c r="B84" s="113" t="s">
        <v>199</v>
      </c>
      <c r="C84" s="95" t="s">
        <v>84</v>
      </c>
      <c r="D84" s="347">
        <v>226</v>
      </c>
      <c r="E84" s="347"/>
      <c r="F84" s="348">
        <v>140</v>
      </c>
      <c r="G84" s="348"/>
    </row>
    <row r="85" spans="1:7" ht="119.45" customHeight="1">
      <c r="A85" s="113" t="s">
        <v>86</v>
      </c>
      <c r="B85" s="113" t="s">
        <v>129</v>
      </c>
      <c r="C85" s="95" t="s">
        <v>84</v>
      </c>
      <c r="D85" s="347">
        <v>148</v>
      </c>
      <c r="E85" s="347"/>
      <c r="F85" s="348">
        <v>140</v>
      </c>
      <c r="G85" s="348"/>
    </row>
    <row r="86" spans="1:7" ht="51.6" customHeight="1">
      <c r="A86" s="113" t="s">
        <v>87</v>
      </c>
      <c r="B86" s="113" t="s">
        <v>88</v>
      </c>
      <c r="C86" s="95" t="s">
        <v>84</v>
      </c>
      <c r="D86" s="347">
        <v>43</v>
      </c>
      <c r="E86" s="347"/>
      <c r="F86" s="348">
        <v>44</v>
      </c>
      <c r="G86" s="348"/>
    </row>
    <row r="87" spans="1:7" ht="73.150000000000006" customHeight="1">
      <c r="A87" s="113" t="s">
        <v>93</v>
      </c>
      <c r="B87" s="113" t="s">
        <v>200</v>
      </c>
      <c r="C87" s="95" t="s">
        <v>84</v>
      </c>
      <c r="D87" s="417">
        <v>49</v>
      </c>
      <c r="E87" s="418"/>
      <c r="F87" s="406">
        <v>56</v>
      </c>
      <c r="G87" s="408"/>
    </row>
    <row r="88" spans="1:7" ht="51">
      <c r="A88" s="113" t="s">
        <v>89</v>
      </c>
      <c r="B88" s="113" t="s">
        <v>90</v>
      </c>
      <c r="C88" s="95" t="s">
        <v>84</v>
      </c>
      <c r="D88" s="417">
        <v>18</v>
      </c>
      <c r="E88" s="418"/>
      <c r="F88" s="406">
        <v>20</v>
      </c>
      <c r="G88" s="408"/>
    </row>
    <row r="89" spans="1:7" ht="94.5" customHeight="1">
      <c r="A89" s="113" t="s">
        <v>91</v>
      </c>
      <c r="B89" s="113" t="s">
        <v>92</v>
      </c>
      <c r="C89" s="95" t="s">
        <v>84</v>
      </c>
      <c r="D89" s="347">
        <v>40</v>
      </c>
      <c r="E89" s="347"/>
      <c r="F89" s="348">
        <v>36</v>
      </c>
      <c r="G89" s="348"/>
    </row>
    <row r="90" spans="1:7" ht="61.15" customHeight="1">
      <c r="A90" s="113" t="s">
        <v>201</v>
      </c>
      <c r="B90" s="113" t="s">
        <v>202</v>
      </c>
      <c r="C90" s="95" t="s">
        <v>84</v>
      </c>
      <c r="D90" s="347">
        <v>0</v>
      </c>
      <c r="E90" s="347"/>
      <c r="F90" s="348">
        <v>20</v>
      </c>
      <c r="G90" s="348"/>
    </row>
    <row r="91" spans="1:7" ht="76.5">
      <c r="A91" s="113" t="s">
        <v>203</v>
      </c>
      <c r="B91" s="113" t="s">
        <v>204</v>
      </c>
      <c r="C91" s="95" t="s">
        <v>84</v>
      </c>
      <c r="D91" s="348">
        <v>0</v>
      </c>
      <c r="E91" s="348"/>
      <c r="F91" s="348">
        <v>20</v>
      </c>
      <c r="G91" s="348"/>
    </row>
    <row r="92" spans="1:7" ht="84" customHeight="1">
      <c r="A92" s="114" t="s">
        <v>205</v>
      </c>
      <c r="B92" s="115" t="s">
        <v>257</v>
      </c>
      <c r="C92" s="95" t="s">
        <v>84</v>
      </c>
      <c r="D92" s="348">
        <v>0</v>
      </c>
      <c r="E92" s="348"/>
      <c r="F92" s="348">
        <v>31</v>
      </c>
      <c r="G92" s="348"/>
    </row>
    <row r="93" spans="1:7" ht="89.45" customHeight="1">
      <c r="A93" s="113" t="s">
        <v>206</v>
      </c>
      <c r="B93" s="114" t="s">
        <v>258</v>
      </c>
      <c r="C93" s="95" t="s">
        <v>84</v>
      </c>
      <c r="D93" s="348">
        <v>0</v>
      </c>
      <c r="E93" s="348"/>
      <c r="F93" s="348">
        <v>22</v>
      </c>
      <c r="G93" s="348"/>
    </row>
    <row r="94" spans="1:7" ht="84" customHeight="1">
      <c r="A94" s="114" t="s">
        <v>207</v>
      </c>
      <c r="B94" s="114" t="s">
        <v>237</v>
      </c>
      <c r="C94" s="95" t="s">
        <v>84</v>
      </c>
      <c r="D94" s="348">
        <v>0</v>
      </c>
      <c r="E94" s="348"/>
      <c r="F94" s="348">
        <v>20</v>
      </c>
      <c r="G94" s="348"/>
    </row>
    <row r="95" spans="1:7" ht="15.75">
      <c r="A95" s="116"/>
      <c r="B95" s="117"/>
      <c r="C95" s="103"/>
      <c r="D95" s="103"/>
      <c r="E95" s="118"/>
      <c r="F95" s="118"/>
      <c r="G95" s="118"/>
    </row>
    <row r="96" spans="1:7" ht="15.6" customHeight="1">
      <c r="A96" s="349"/>
      <c r="B96" s="349"/>
      <c r="C96" s="103"/>
      <c r="D96" s="103"/>
      <c r="E96" s="346"/>
      <c r="F96" s="346"/>
      <c r="G96" s="346"/>
    </row>
    <row r="97" spans="1:8" ht="15.75">
      <c r="A97" s="349"/>
      <c r="B97" s="349"/>
      <c r="C97" s="349"/>
      <c r="D97" s="349"/>
      <c r="E97" s="346"/>
      <c r="F97" s="346"/>
      <c r="G97" s="346"/>
    </row>
    <row r="98" spans="1:8" ht="15.75">
      <c r="A98" s="349"/>
      <c r="B98" s="349"/>
      <c r="C98" s="349"/>
      <c r="D98" s="349"/>
      <c r="E98" s="103"/>
      <c r="F98" s="103"/>
      <c r="G98" s="103"/>
    </row>
    <row r="99" spans="1:8" ht="15.75">
      <c r="A99" s="103"/>
      <c r="B99" s="103"/>
      <c r="C99" s="103"/>
      <c r="D99" s="103"/>
      <c r="E99" s="346"/>
      <c r="F99" s="346"/>
      <c r="G99" s="346"/>
      <c r="H99" s="119"/>
    </row>
    <row r="100" spans="1:8" ht="15.75">
      <c r="A100" s="103"/>
      <c r="B100" s="103"/>
      <c r="C100" s="103"/>
      <c r="D100" s="103"/>
      <c r="E100" s="346"/>
      <c r="F100" s="346"/>
      <c r="G100" s="346"/>
      <c r="H100" s="119"/>
    </row>
    <row r="101" spans="1:8" ht="15.75">
      <c r="A101" s="103"/>
      <c r="B101" s="103"/>
      <c r="C101" s="103"/>
      <c r="D101" s="103"/>
      <c r="E101" s="103"/>
      <c r="F101" s="103"/>
      <c r="G101" s="103"/>
    </row>
    <row r="102" spans="1:8" ht="15.75">
      <c r="A102" s="103"/>
      <c r="B102" s="103"/>
      <c r="C102" s="103"/>
      <c r="D102" s="103"/>
      <c r="E102" s="346"/>
      <c r="F102" s="346"/>
      <c r="G102" s="346"/>
    </row>
  </sheetData>
  <mergeCells count="122">
    <mergeCell ref="D94:E94"/>
    <mergeCell ref="F94:G94"/>
    <mergeCell ref="A36:G36"/>
    <mergeCell ref="A29:G29"/>
    <mergeCell ref="A62:D62"/>
    <mergeCell ref="A63:G63"/>
    <mergeCell ref="A70:D70"/>
    <mergeCell ref="A37:G37"/>
    <mergeCell ref="A38:D39"/>
    <mergeCell ref="F84:G84"/>
    <mergeCell ref="D84:E84"/>
    <mergeCell ref="A71:G71"/>
    <mergeCell ref="A72:D73"/>
    <mergeCell ref="E72:G72"/>
    <mergeCell ref="A74:D74"/>
    <mergeCell ref="A64:D65"/>
    <mergeCell ref="A35:G35"/>
    <mergeCell ref="A25:G25"/>
    <mergeCell ref="D87:E87"/>
    <mergeCell ref="D88:E88"/>
    <mergeCell ref="F87:G87"/>
    <mergeCell ref="F88:G88"/>
    <mergeCell ref="D92:E92"/>
    <mergeCell ref="D93:E93"/>
    <mergeCell ref="F93:G93"/>
    <mergeCell ref="A54:D54"/>
    <mergeCell ref="A24:G24"/>
    <mergeCell ref="A28:G28"/>
    <mergeCell ref="A26:G26"/>
    <mergeCell ref="A27:G27"/>
    <mergeCell ref="A32:G32"/>
    <mergeCell ref="A34:G34"/>
    <mergeCell ref="A59:G59"/>
    <mergeCell ref="A60:D61"/>
    <mergeCell ref="E60:G60"/>
    <mergeCell ref="A55:G55"/>
    <mergeCell ref="E56:G56"/>
    <mergeCell ref="A56:D57"/>
    <mergeCell ref="A58:D58"/>
    <mergeCell ref="A43:G43"/>
    <mergeCell ref="E38:G38"/>
    <mergeCell ref="A40:D40"/>
    <mergeCell ref="A42:D42"/>
    <mergeCell ref="E40:E42"/>
    <mergeCell ref="F40:F42"/>
    <mergeCell ref="G40:G42"/>
    <mergeCell ref="A41:D41"/>
    <mergeCell ref="A50:D50"/>
    <mergeCell ref="A44:D45"/>
    <mergeCell ref="A47:G47"/>
    <mergeCell ref="A48:D49"/>
    <mergeCell ref="E48:G48"/>
    <mergeCell ref="A80:D80"/>
    <mergeCell ref="G80:G81"/>
    <mergeCell ref="A81:D81"/>
    <mergeCell ref="E80:E81"/>
    <mergeCell ref="F80:F81"/>
    <mergeCell ref="D83:E83"/>
    <mergeCell ref="D82:E82"/>
    <mergeCell ref="F82:G82"/>
    <mergeCell ref="F83:G83"/>
    <mergeCell ref="A78:D78"/>
    <mergeCell ref="A76:D77"/>
    <mergeCell ref="E76:G76"/>
    <mergeCell ref="A75:G75"/>
    <mergeCell ref="E64:G64"/>
    <mergeCell ref="A66:D66"/>
    <mergeCell ref="A67:G67"/>
    <mergeCell ref="A68:D69"/>
    <mergeCell ref="E68:G68"/>
    <mergeCell ref="A51:G51"/>
    <mergeCell ref="A52:D53"/>
    <mergeCell ref="E52:G52"/>
    <mergeCell ref="F18:F23"/>
    <mergeCell ref="A14:G14"/>
    <mergeCell ref="A15:G15"/>
    <mergeCell ref="A16:D17"/>
    <mergeCell ref="E16:G16"/>
    <mergeCell ref="G18:G23"/>
    <mergeCell ref="A21:D21"/>
    <mergeCell ref="A23:D23"/>
    <mergeCell ref="A18:D18"/>
    <mergeCell ref="A19:D19"/>
    <mergeCell ref="A20:D20"/>
    <mergeCell ref="E18:E23"/>
    <mergeCell ref="A22:D22"/>
    <mergeCell ref="A1:G1"/>
    <mergeCell ref="A4:G4"/>
    <mergeCell ref="A13:G13"/>
    <mergeCell ref="A10:G10"/>
    <mergeCell ref="A5:G5"/>
    <mergeCell ref="A6:G6"/>
    <mergeCell ref="A7:G7"/>
    <mergeCell ref="A8:G8"/>
    <mergeCell ref="A9:G9"/>
    <mergeCell ref="A3:G3"/>
    <mergeCell ref="A11:G11"/>
    <mergeCell ref="A12:G12"/>
    <mergeCell ref="A30:G30"/>
    <mergeCell ref="A31:G31"/>
    <mergeCell ref="A33:G33"/>
    <mergeCell ref="E99:G99"/>
    <mergeCell ref="E100:G100"/>
    <mergeCell ref="E102:G102"/>
    <mergeCell ref="D89:E89"/>
    <mergeCell ref="F89:G89"/>
    <mergeCell ref="D90:E90"/>
    <mergeCell ref="F90:G90"/>
    <mergeCell ref="A97:D97"/>
    <mergeCell ref="A98:D98"/>
    <mergeCell ref="E97:G97"/>
    <mergeCell ref="E96:G96"/>
    <mergeCell ref="D91:E91"/>
    <mergeCell ref="F91:G91"/>
    <mergeCell ref="F92:G92"/>
    <mergeCell ref="A96:B96"/>
    <mergeCell ref="D85:E85"/>
    <mergeCell ref="F85:G85"/>
    <mergeCell ref="D86:E86"/>
    <mergeCell ref="F86:G86"/>
    <mergeCell ref="E44:G44"/>
    <mergeCell ref="A46:D46"/>
  </mergeCells>
  <pageMargins left="0.70866141732283472" right="0.70866141732283472" top="0.74803149606299213" bottom="0.74803149606299213" header="0.31496062992125984" footer="0.31496062992125984"/>
  <pageSetup paperSize="9"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
  <sheetViews>
    <sheetView workbookViewId="0">
      <selection activeCell="F14" sqref="F14:I14"/>
    </sheetView>
  </sheetViews>
  <sheetFormatPr defaultRowHeight="15"/>
  <sheetData>
    <row r="1" spans="1:11" ht="15.75">
      <c r="A1" s="238" t="s">
        <v>278</v>
      </c>
      <c r="B1" s="239"/>
      <c r="C1" s="239"/>
      <c r="D1" s="239"/>
      <c r="E1" s="239"/>
      <c r="F1" s="239"/>
      <c r="G1" s="239"/>
      <c r="H1" s="239"/>
      <c r="I1" s="236"/>
    </row>
    <row r="2" spans="1:11" ht="15.75" customHeight="1"/>
    <row r="3" spans="1:11" ht="15.75">
      <c r="A3" s="422" t="s">
        <v>279</v>
      </c>
      <c r="B3" s="422"/>
      <c r="C3" s="422"/>
      <c r="D3" s="422"/>
      <c r="E3" s="422"/>
      <c r="F3" s="422"/>
      <c r="G3" s="422"/>
      <c r="H3" s="422"/>
      <c r="I3" s="422"/>
    </row>
    <row r="4" spans="1:11" ht="18.75" customHeight="1">
      <c r="A4" s="240"/>
      <c r="B4" s="240"/>
      <c r="C4" s="240"/>
      <c r="D4" s="240"/>
      <c r="E4" s="240"/>
      <c r="F4" s="240"/>
      <c r="G4" s="240"/>
      <c r="H4" s="240"/>
      <c r="I4" s="240"/>
    </row>
    <row r="5" spans="1:11" s="5" customFormat="1" ht="15" customHeight="1">
      <c r="A5" s="426" t="s">
        <v>280</v>
      </c>
      <c r="B5" s="426"/>
      <c r="C5" s="426"/>
      <c r="D5" s="426"/>
      <c r="E5" s="426"/>
      <c r="F5" s="426"/>
      <c r="G5" s="426"/>
      <c r="H5" s="426"/>
      <c r="I5" s="426"/>
    </row>
    <row r="6" spans="1:11" s="5" customFormat="1" ht="16.5" customHeight="1">
      <c r="A6" s="426"/>
      <c r="B6" s="426"/>
      <c r="C6" s="426"/>
      <c r="D6" s="426"/>
      <c r="E6" s="426"/>
      <c r="F6" s="426"/>
      <c r="G6" s="426"/>
      <c r="H6" s="426"/>
      <c r="I6" s="426"/>
    </row>
    <row r="7" spans="1:11" s="5" customFormat="1" ht="16.5" customHeight="1">
      <c r="A7" s="3"/>
      <c r="B7" s="3"/>
      <c r="C7" s="3"/>
      <c r="D7" s="3"/>
      <c r="E7" s="3"/>
      <c r="F7" s="3"/>
      <c r="G7" s="3"/>
      <c r="H7" s="3"/>
      <c r="I7" s="3"/>
    </row>
    <row r="8" spans="1:11" s="5" customFormat="1">
      <c r="A8" s="3"/>
      <c r="B8" s="3"/>
      <c r="C8" s="3"/>
      <c r="D8" s="3"/>
      <c r="E8" s="3"/>
      <c r="F8" s="3"/>
      <c r="G8" s="3"/>
      <c r="H8" s="3"/>
      <c r="I8" s="3"/>
      <c r="J8" s="3"/>
      <c r="K8" s="3"/>
    </row>
    <row r="9" spans="1:11" ht="15.75">
      <c r="A9" s="425" t="s">
        <v>326</v>
      </c>
      <c r="B9" s="425"/>
      <c r="C9" s="425"/>
      <c r="D9" s="425"/>
      <c r="E9" s="2"/>
    </row>
    <row r="10" spans="1:11" ht="15.75">
      <c r="A10" s="425" t="s">
        <v>325</v>
      </c>
      <c r="B10" s="425"/>
      <c r="C10" s="425"/>
      <c r="D10" s="425"/>
      <c r="E10" s="2"/>
    </row>
    <row r="11" spans="1:11">
      <c r="F11" s="424" t="s">
        <v>63</v>
      </c>
      <c r="G11" s="424"/>
      <c r="H11" s="424"/>
      <c r="I11" s="424"/>
    </row>
    <row r="12" spans="1:11" ht="15.75">
      <c r="F12" s="424" t="s">
        <v>240</v>
      </c>
      <c r="G12" s="424"/>
      <c r="H12" s="424"/>
      <c r="I12" s="424"/>
      <c r="J12" s="6"/>
    </row>
    <row r="13" spans="1:11">
      <c r="F13" s="101"/>
      <c r="G13" s="101"/>
      <c r="H13" s="101"/>
      <c r="I13" s="101"/>
    </row>
    <row r="14" spans="1:11">
      <c r="F14" s="423" t="s">
        <v>100</v>
      </c>
      <c r="G14" s="423"/>
      <c r="H14" s="423"/>
      <c r="I14" s="423"/>
    </row>
  </sheetData>
  <mergeCells count="7">
    <mergeCell ref="A3:I3"/>
    <mergeCell ref="F14:I14"/>
    <mergeCell ref="F12:I12"/>
    <mergeCell ref="F11:I11"/>
    <mergeCell ref="A9:D9"/>
    <mergeCell ref="A10:D10"/>
    <mergeCell ref="A5:I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9</vt:i4>
      </vt:variant>
    </vt:vector>
  </HeadingPairs>
  <TitlesOfParts>
    <vt:vector size="9" baseType="lpstr">
      <vt:lpstr>SAŽETAK</vt:lpstr>
      <vt:lpstr> Račun prihoda i rashoda</vt:lpstr>
      <vt:lpstr>Prihodi i rashodi po izvorima</vt:lpstr>
      <vt:lpstr>Rashodi prema funkcijskoj kl</vt:lpstr>
      <vt:lpstr>Račun financiranja</vt:lpstr>
      <vt:lpstr>POSEBNI DIO</vt:lpstr>
      <vt:lpstr>Članak 8.</vt:lpstr>
      <vt:lpstr>Članak 9.</vt:lpstr>
      <vt:lpstr>ZAVRŠNE ODREDBE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Lacković</dc:creator>
  <cp:lastModifiedBy>DV Izvor</cp:lastModifiedBy>
  <cp:lastPrinted>2025-10-13T06:40:29Z</cp:lastPrinted>
  <dcterms:created xsi:type="dcterms:W3CDTF">2022-08-12T12:51:27Z</dcterms:created>
  <dcterms:modified xsi:type="dcterms:W3CDTF">2025-10-20T05:16:06Z</dcterms:modified>
</cp:coreProperties>
</file>